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4"/>
  </bookViews>
  <sheets>
    <sheet name="Оглавление" sheetId="1" r:id="rId1"/>
    <sheet name="Витрины" sheetId="2" r:id="rId2"/>
    <sheet name="Шкафы" sheetId="3" r:id="rId3"/>
    <sheet name="Агрегаты" sheetId="4" r:id="rId4"/>
    <sheet name="Камеры 100 мм" sheetId="5" r:id="rId5"/>
    <sheet name="Камеры специальные" sheetId="6" r:id="rId6"/>
    <sheet name="Машины холодильные" sheetId="7" r:id="rId7"/>
    <sheet name="Воздухоохладители и конденсатор" sheetId="8" r:id="rId8"/>
    <sheet name="Дверные блоки" sheetId="9" r:id="rId9"/>
    <sheet name="Откатные двери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<sst xmlns="http://schemas.openxmlformats.org/spreadsheetml/2006/main" count="1306" uniqueCount="792">
  <si>
    <t>№</t>
  </si>
  <si>
    <t>Наименование прайс-листа</t>
  </si>
  <si>
    <t>Вид шкафа</t>
  </si>
  <si>
    <t>Внутренний объем, л</t>
  </si>
  <si>
    <r>
      <t xml:space="preserve">Рабочий диапазон, </t>
    </r>
    <r>
      <rPr>
        <b/>
        <sz val="11"/>
        <color indexed="8"/>
        <rFont val="Calibri"/>
        <family val="2"/>
      </rPr>
      <t>⁰С</t>
    </r>
  </si>
  <si>
    <r>
      <t xml:space="preserve">Окружающая среда, </t>
    </r>
    <r>
      <rPr>
        <b/>
        <sz val="11"/>
        <color indexed="8"/>
        <rFont val="Calibri"/>
        <family val="2"/>
      </rPr>
      <t>⁰С</t>
    </r>
  </si>
  <si>
    <t>Толщина стенки,
мм</t>
  </si>
  <si>
    <t>Габаритные размеры, ШхГхВ, мм</t>
  </si>
  <si>
    <t>Вес, кг</t>
  </si>
  <si>
    <t>Цена, руб.</t>
  </si>
  <si>
    <t>R 700M (глухая дверь)</t>
  </si>
  <si>
    <t>0...+6</t>
  </si>
  <si>
    <t>до + 32</t>
  </si>
  <si>
    <t>800*725*1980</t>
  </si>
  <si>
    <t>R700MS (стеклянная дверь)</t>
  </si>
  <si>
    <t>0...+8</t>
  </si>
  <si>
    <t>R700MSW (стеклянная дверь, прозрачная стенка)</t>
  </si>
  <si>
    <t>0…+8</t>
  </si>
  <si>
    <t>R700L (глухая дверь)</t>
  </si>
  <si>
    <t>-12…-18</t>
  </si>
  <si>
    <t>R700LS (стеклянная дверь)</t>
  </si>
  <si>
    <t>-18…-20</t>
  </si>
  <si>
    <t>R700LSG (стеклянная гнутая дверь)</t>
  </si>
  <si>
    <t>R700V (глухая дверь)</t>
  </si>
  <si>
    <t>+5…-5</t>
  </si>
  <si>
    <t>R700VS (стеклянная дверь)</t>
  </si>
  <si>
    <t>R750M (глухая дверь)</t>
  </si>
  <si>
    <t>800*825*1980</t>
  </si>
  <si>
    <t>R750MS (стеклянная дверь)</t>
  </si>
  <si>
    <t>R750L (глухая дверь)</t>
  </si>
  <si>
    <t>-18…-12</t>
  </si>
  <si>
    <t>R750MX (нерж.)</t>
  </si>
  <si>
    <t>R750LX (нерж.)</t>
  </si>
  <si>
    <t>R1400M (глухие двери)</t>
  </si>
  <si>
    <t>0…+6</t>
  </si>
  <si>
    <t>1600*725*1980</t>
  </si>
  <si>
    <t>R1400MS (стеклянные двери)</t>
  </si>
  <si>
    <t>R1400MC (дверь-купе)</t>
  </si>
  <si>
    <t>R1400L (глухие двери)</t>
  </si>
  <si>
    <t>R1400V (глухие двери)</t>
  </si>
  <si>
    <t>R1400VS (стеклянные двери.)</t>
  </si>
  <si>
    <t>R1400VC (дверь-купе)</t>
  </si>
  <si>
    <t>R1400MX (нерж.)</t>
  </si>
  <si>
    <t>R1400LX (нерж.)</t>
  </si>
  <si>
    <t>R1520M (глухие двери)</t>
  </si>
  <si>
    <t>1600*825*1980</t>
  </si>
  <si>
    <t>R1520MS (стеклянные двери)</t>
  </si>
  <si>
    <t>R1520MC (дверь-купе)</t>
  </si>
  <si>
    <t>R1520L (глухие двери)</t>
  </si>
  <si>
    <t>Опции: дополнительная полка в комплекте с полкодержателями</t>
  </si>
  <si>
    <t>Шкафы</t>
  </si>
  <si>
    <t>Среднетемпературные агрегаты компрессорные на базе полугерметичных компрессоров "Bitzer"</t>
  </si>
  <si>
    <t>Структура обозначений агрегатов:</t>
  </si>
  <si>
    <r>
      <t>АХ Х</t>
    </r>
    <r>
      <rPr>
        <sz val="11"/>
        <rFont val="Times New Roman"/>
        <family val="1"/>
      </rPr>
      <t xml:space="preserve">   – </t>
    </r>
    <r>
      <rPr>
        <u val="single"/>
        <sz val="11"/>
        <rFont val="Times New Roman"/>
        <family val="1"/>
      </rPr>
      <t>XX…X</t>
    </r>
    <r>
      <rPr>
        <sz val="11"/>
        <rFont val="Times New Roman"/>
        <family val="1"/>
      </rPr>
      <t xml:space="preserve">– </t>
    </r>
    <r>
      <rPr>
        <u val="single"/>
        <sz val="11"/>
        <rFont val="Times New Roman"/>
        <family val="1"/>
      </rPr>
      <t>XX…X</t>
    </r>
  </si>
  <si>
    <t xml:space="preserve">   |    |              |              |</t>
  </si>
  <si>
    <t xml:space="preserve">   I   II           III           V</t>
  </si>
  <si>
    <t>I— агрегат холодильный;</t>
  </si>
  <si>
    <r>
      <t>II—классификация по температуре кипения Т</t>
    </r>
    <r>
      <rPr>
        <vertAlign val="subscript"/>
        <sz val="11"/>
        <rFont val="Times New Roman"/>
        <family val="1"/>
      </rPr>
      <t>о</t>
    </r>
    <r>
      <rPr>
        <sz val="11"/>
        <rFont val="Times New Roman"/>
        <family val="1"/>
      </rPr>
      <t>:</t>
    </r>
  </si>
  <si>
    <r>
      <t>С- среднетемпературные Т</t>
    </r>
    <r>
      <rPr>
        <vertAlign val="subscript"/>
        <sz val="11"/>
        <rFont val="Times New Roman"/>
        <family val="1"/>
      </rPr>
      <t>о</t>
    </r>
    <r>
      <rPr>
        <sz val="11"/>
        <rFont val="Times New Roman"/>
        <family val="1"/>
      </rPr>
      <t>= от минус 25</t>
    </r>
    <r>
      <rPr>
        <sz val="11"/>
        <rFont val="Symbol"/>
        <family val="1"/>
      </rPr>
      <t>°</t>
    </r>
    <r>
      <rPr>
        <sz val="11"/>
        <rFont val="Times New Roman"/>
        <family val="1"/>
      </rPr>
      <t>С до минус 5</t>
    </r>
    <r>
      <rPr>
        <sz val="11"/>
        <rFont val="Symbol"/>
        <family val="1"/>
      </rPr>
      <t>°</t>
    </r>
    <r>
      <rPr>
        <sz val="11"/>
        <rFont val="Times New Roman"/>
        <family val="1"/>
      </rPr>
      <t>С;</t>
    </r>
  </si>
  <si>
    <t>III—обозначение модели применяемого компрессора;</t>
  </si>
  <si>
    <t>V— опции:</t>
  </si>
  <si>
    <t>М- маслоотделитель;</t>
  </si>
  <si>
    <t>О- отделитель жидкости;</t>
  </si>
  <si>
    <t>Д- регулятор давления конденсации.</t>
  </si>
  <si>
    <t>Стандартная комплектация агрегата с опциями:</t>
  </si>
  <si>
    <t>1. Полугерметичный компрессор «BITZER».</t>
  </si>
  <si>
    <t>2. Линия всасывания: фильтр- очиститель, отделитель жидкости, соединительные трубы, виброгасительные вставки, теплоизоляция.</t>
  </si>
  <si>
    <t>3. Линия нагнетания: виброгасительные вставки, соединительные трубы.</t>
  </si>
  <si>
    <t>4. Маслоотделитель с линией возврата масла.</t>
  </si>
  <si>
    <t>5. Регулятор давления конденсации с дифференциальным клапаном.</t>
  </si>
  <si>
    <t>6. Реле низкого и реле высокого давления.</t>
  </si>
  <si>
    <t>7. Ресивер, запорные вентили на входе и выходе ресивера.</t>
  </si>
  <si>
    <t>8. Жидкостная линия: фильтр-осушитель, смотровое стекло с индикатором содержания влаги, соединительные трубы.</t>
  </si>
  <si>
    <t>9. Электрический шкаф с автоматикой импортного производства.</t>
  </si>
  <si>
    <t>10. Сервисные штуцеры с клапаном Шредера.</t>
  </si>
  <si>
    <r>
      <t xml:space="preserve"> </t>
    </r>
    <r>
      <rPr>
        <b/>
        <sz val="12"/>
        <rFont val="Times New Roman"/>
        <family val="1"/>
      </rPr>
      <t>Дополнительные опции:</t>
    </r>
  </si>
  <si>
    <r>
      <t>В</t>
    </r>
    <r>
      <rPr>
        <sz val="12"/>
        <rFont val="Times New Roman"/>
        <family val="1"/>
      </rPr>
      <t xml:space="preserve"> – вентилятор обдува головки блока цилиндров</t>
    </r>
  </si>
  <si>
    <r>
      <t xml:space="preserve">Ф </t>
    </r>
    <r>
      <rPr>
        <sz val="12"/>
        <rFont val="Times New Roman"/>
        <family val="1"/>
      </rPr>
      <t>– монитор напряжения</t>
    </r>
  </si>
  <si>
    <r>
      <t>Пр</t>
    </r>
    <r>
      <rPr>
        <sz val="12"/>
        <rFont val="Times New Roman"/>
        <family val="1"/>
      </rPr>
      <t xml:space="preserve"> – регулятор производительности</t>
    </r>
  </si>
  <si>
    <t>Модель агрегата со стандартными опциями</t>
  </si>
  <si>
    <t>Qо, кВт, R22</t>
  </si>
  <si>
    <t>Qо, кВт, R404A</t>
  </si>
  <si>
    <t>Стоимость с НДС, руб.</t>
  </si>
  <si>
    <t>Фреон R22</t>
  </si>
  <si>
    <t>Фреон R404A</t>
  </si>
  <si>
    <t>Дополнительные опции</t>
  </si>
  <si>
    <t>В</t>
  </si>
  <si>
    <t>Ф</t>
  </si>
  <si>
    <t>Пр</t>
  </si>
  <si>
    <t>AXC-2GC2(Y)-MOД</t>
  </si>
  <si>
    <t>-</t>
  </si>
  <si>
    <t>AXC-2FC3(Y)-МOД</t>
  </si>
  <si>
    <t>AXC-2DC3(Y)-MOД</t>
  </si>
  <si>
    <t>AXC-4FC5(Y)-MOД</t>
  </si>
  <si>
    <t>AXC-4EC6(Y)-MOД</t>
  </si>
  <si>
    <t>AXC-4DC7(Y)-MOД</t>
  </si>
  <si>
    <t>AXC-4CC9(Y)-MOД</t>
  </si>
  <si>
    <t>AXC-4VC10(Y)-MOД</t>
  </si>
  <si>
    <t>AXC-4TC12(Y)-MOД</t>
  </si>
  <si>
    <t>AXC-4J22(Y)- MOД</t>
  </si>
  <si>
    <t>Qo – холодопроизводительность агрегата при следующих условиях:</t>
  </si>
  <si>
    <t xml:space="preserve">- температура кипения -10˚С; </t>
  </si>
  <si>
    <t>- температура конденсации 45˚С;</t>
  </si>
  <si>
    <t>-перегрев всасываемого газа 10 К;</t>
  </si>
  <si>
    <t>-переохлаждение жидкости на выходе из агрегата 3 К.</t>
  </si>
  <si>
    <t>Низкотемпературные агрегаты компрессорные на базе полугерметичных компрессоров "Bitzer"</t>
  </si>
  <si>
    <t>Н- низкотемпературные То= от минус 40С до минус 25С;</t>
  </si>
  <si>
    <t>В - вентилятор обдува головки блока цилиндра</t>
  </si>
  <si>
    <t>9. Вентилтор обдува головки блока цилиндров</t>
  </si>
  <si>
    <t>10. Электрический шкаф с автоматикой импортного производства.</t>
  </si>
  <si>
    <t>11. Сервисные штуцеры с клапаном Шредера.</t>
  </si>
  <si>
    <r>
      <t>Q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,кВт,
R404А. Tкип=-25</t>
    </r>
    <r>
      <rPr>
        <sz val="10"/>
        <rFont val="Calibri"/>
        <family val="2"/>
      </rPr>
      <t>⁰</t>
    </r>
    <r>
      <rPr>
        <sz val="10"/>
        <rFont val="Times New Roman"/>
        <family val="1"/>
      </rPr>
      <t>С</t>
    </r>
  </si>
  <si>
    <r>
      <t>Q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,кВт,
R404А. Tкип=-35</t>
    </r>
    <r>
      <rPr>
        <sz val="10"/>
        <rFont val="Calibri"/>
        <family val="2"/>
      </rPr>
      <t>⁰</t>
    </r>
    <r>
      <rPr>
        <sz val="10"/>
        <rFont val="Times New Roman"/>
        <family val="1"/>
      </rPr>
      <t>С</t>
    </r>
  </si>
  <si>
    <t>АХН-2GC2Y-MОДВ</t>
  </si>
  <si>
    <t>АХН-2FC2Y-МОДВ</t>
  </si>
  <si>
    <t>АХН-2EC2Y-МОДВ</t>
  </si>
  <si>
    <t>АХН-2CC3Y-МОДВ</t>
  </si>
  <si>
    <t>АХН-4FC3Y-МОДВ</t>
  </si>
  <si>
    <t>АХН-4EC4Y-МОДВ</t>
  </si>
  <si>
    <t>АХН-4DC5Y-МОДВ</t>
  </si>
  <si>
    <t>АХН-4CC6Y-МОДВ</t>
  </si>
  <si>
    <t>АХН-4VC6Y-МОДВ</t>
  </si>
  <si>
    <t>АХН-4TC8Y-МОДВ</t>
  </si>
  <si>
    <t>АХН-4PC10Y-МОДВ</t>
  </si>
  <si>
    <t>АХН-4NC12Y-МОДВ</t>
  </si>
  <si>
    <t>АХН-4J13Y-МОДВ</t>
  </si>
  <si>
    <t>АХН-4G20Y-МОДВ</t>
  </si>
  <si>
    <t>- перегрев всасываемого газа 10 К;</t>
  </si>
  <si>
    <t>- переохлаждение жидкости на выходе из агрегата 3 К.</t>
  </si>
  <si>
    <t>Среднетемпературные компрессорно-конденсаторные агрегаты на базе полугерметичных компрессоров "Bitzer"</t>
  </si>
  <si>
    <r>
      <t>АХ Х К</t>
    </r>
    <r>
      <rPr>
        <sz val="11"/>
        <rFont val="Times New Roman"/>
        <family val="1"/>
      </rPr>
      <t xml:space="preserve">   – </t>
    </r>
    <r>
      <rPr>
        <u val="single"/>
        <sz val="11"/>
        <rFont val="Times New Roman"/>
        <family val="1"/>
      </rPr>
      <t xml:space="preserve">XX…X / XX…X </t>
    </r>
    <r>
      <rPr>
        <sz val="11"/>
        <rFont val="Times New Roman"/>
        <family val="1"/>
      </rPr>
      <t xml:space="preserve">– </t>
    </r>
    <r>
      <rPr>
        <u val="single"/>
        <sz val="11"/>
        <rFont val="Times New Roman"/>
        <family val="1"/>
      </rPr>
      <t>XX…X</t>
    </r>
  </si>
  <si>
    <t xml:space="preserve">   |    |   |             |              |               |</t>
  </si>
  <si>
    <t xml:space="preserve">   I  II  III         IV           V            VI</t>
  </si>
  <si>
    <t>III - конденсатор и компрессор на одной раме</t>
  </si>
  <si>
    <t>IV—обозначение модели применяемого компрессора;</t>
  </si>
  <si>
    <t>V - обозначение модели применяемого конденсатора</t>
  </si>
  <si>
    <t>VI— опции:</t>
  </si>
  <si>
    <t>11. Конденсатор</t>
  </si>
  <si>
    <t>АХСК-2FC3(Y)/С53-MОД</t>
  </si>
  <si>
    <t>4,19</t>
  </si>
  <si>
    <t>4,28</t>
  </si>
  <si>
    <t>АХСК-2DC3(Y)/С53-MОД</t>
  </si>
  <si>
    <t>5,89</t>
  </si>
  <si>
    <t>6,14</t>
  </si>
  <si>
    <t>АХСК-2CC4(Y)/С64-MОД</t>
  </si>
  <si>
    <t>7,31</t>
  </si>
  <si>
    <t>7,53</t>
  </si>
  <si>
    <t>АХСК-4EC6(Y)/С84-MОД</t>
  </si>
  <si>
    <t>10,27</t>
  </si>
  <si>
    <t>10,49</t>
  </si>
  <si>
    <t>АХСК-4CC9(Y)/С104-MОД</t>
  </si>
  <si>
    <t>15,14</t>
  </si>
  <si>
    <t>15,2</t>
  </si>
  <si>
    <t>АХСК-4VC10(Y)/С114-MОД</t>
  </si>
  <si>
    <t> 16,74</t>
  </si>
  <si>
    <t>16,12</t>
  </si>
  <si>
    <t>Низкотемпературные компрессорно-конденсаторные агрегаты на базе полугерметичных компрессоров "Bitzer"</t>
  </si>
  <si>
    <t>АХНК-2DС2(Y)/С53-МОД</t>
  </si>
  <si>
    <t>2,95*</t>
  </si>
  <si>
    <t>2,80</t>
  </si>
  <si>
    <t>АХНК-2СС3(Y)/С64-МОД</t>
  </si>
  <si>
    <t>3,65*</t>
  </si>
  <si>
    <t>3,53</t>
  </si>
  <si>
    <t>АХНК-4DC5(Y)/С84-МОД</t>
  </si>
  <si>
    <t>6,02*</t>
  </si>
  <si>
    <t>АХНК-4TC8(Y)/С114-МОД</t>
  </si>
  <si>
    <t>9,72*</t>
  </si>
  <si>
    <t>9,12</t>
  </si>
  <si>
    <t xml:space="preserve">- температура кипения -25˚С; </t>
  </si>
  <si>
    <t>* Необходимо применение вентилятора - опция В на R22.</t>
  </si>
  <si>
    <t>Среднетемпературные агрегаты многокомпрессорные на базе полугерметичных компрессоров "Bitzer"</t>
  </si>
  <si>
    <r>
      <t>X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МХ Х</t>
    </r>
    <r>
      <rPr>
        <sz val="11"/>
        <rFont val="Times New Roman"/>
        <family val="1"/>
      </rPr>
      <t xml:space="preserve">   – </t>
    </r>
    <r>
      <rPr>
        <u val="single"/>
        <sz val="11"/>
        <rFont val="Times New Roman"/>
        <family val="1"/>
      </rPr>
      <t xml:space="preserve">XX…X </t>
    </r>
    <r>
      <rPr>
        <sz val="11"/>
        <rFont val="Times New Roman"/>
        <family val="1"/>
      </rPr>
      <t>–</t>
    </r>
    <r>
      <rPr>
        <u val="single"/>
        <sz val="11"/>
        <rFont val="Times New Roman"/>
        <family val="1"/>
      </rPr>
      <t>ХХ…Х</t>
    </r>
  </si>
  <si>
    <t>|     |    |               |              |</t>
  </si>
  <si>
    <t>I   II  III            IV           V</t>
  </si>
  <si>
    <t>I— количество компрессоров;</t>
  </si>
  <si>
    <t>II - машина холодильная;</t>
  </si>
  <si>
    <r>
      <t>III—классификация по температуре кипения Т</t>
    </r>
    <r>
      <rPr>
        <vertAlign val="subscript"/>
        <sz val="11"/>
        <rFont val="Times New Roman"/>
        <family val="1"/>
      </rPr>
      <t>о</t>
    </r>
    <r>
      <rPr>
        <sz val="11"/>
        <rFont val="Times New Roman"/>
        <family val="1"/>
      </rPr>
      <t>:</t>
    </r>
  </si>
  <si>
    <t>Г- виброгасительные вставки.</t>
  </si>
  <si>
    <t>1. Полугерметичные компрессоры «BITZER».</t>
  </si>
  <si>
    <t>2. Линия всасывания: запорный вентиль, фильтр-очиститель, всасывающий коллектор, отделитель жидкости, соединительные трубы, теплоизоляция.</t>
  </si>
  <si>
    <t>3. Линия нагнетания: обратные клапаны, коллектор нагнетания, соединительные трубы, запорный вентиль.</t>
  </si>
  <si>
    <t>4. Ресивер горизонтальный, запорные вентили на входе и выходе ресивера.</t>
  </si>
  <si>
    <t>5. Жидкостная линия: фильтр-осушитель, смотровое стекло с индикатором содержания влаги, соединительные трубы, запорный вентиль.</t>
  </si>
  <si>
    <t>6. Система возврата масла: маслоотделитель, масляный ресивер с дифференциальным клапаном, электронные регуляторы уровня масла на каждый компрессор, мембранные вентили к каждому компрессору, смотровые стекла с индикатором содержания влаги, соединительные трубопроводы.</t>
  </si>
  <si>
    <t>7. Регулятор давления конденсации с дифференциальным клапаном и обратным клапаном (зимний пуск).</t>
  </si>
  <si>
    <t>8. Виброгасительные вставки.</t>
  </si>
  <si>
    <t>9. Реле низкого и реле высокого давления на каждый компрессор.</t>
  </si>
  <si>
    <t>10. Пространственная рама из прямоугольных труб.</t>
  </si>
  <si>
    <t>11. Электрический шкаф с автоматикой импортного производства, управляющим контроллером.</t>
  </si>
  <si>
    <t>12. Манометры высокого и низкого давления с запорными вентилями.</t>
  </si>
  <si>
    <t>13. Сервисные штуцеры с клапаном Шредера.</t>
  </si>
  <si>
    <t>2МХС-2FC3(Y)-ОДГ</t>
  </si>
  <si>
    <t>8,38</t>
  </si>
  <si>
    <t>8,56</t>
  </si>
  <si>
    <t>2МХС-2EC3(Y)-ОДГ</t>
  </si>
  <si>
    <t>9,84</t>
  </si>
  <si>
    <t>10,62</t>
  </si>
  <si>
    <t>2МХС-2DC3(Y)-ОДГ</t>
  </si>
  <si>
    <t>11,78</t>
  </si>
  <si>
    <t>12,28</t>
  </si>
  <si>
    <t>2МХС-4FC5(Y)-ОДГ</t>
  </si>
  <si>
    <t>16,62</t>
  </si>
  <si>
    <t>2МХС-4EC6(Y)-ОДГ</t>
  </si>
  <si>
    <t>20,54</t>
  </si>
  <si>
    <t>20,98</t>
  </si>
  <si>
    <t>2МХС-4DC7(Y)-OДГ</t>
  </si>
  <si>
    <t>25,02</t>
  </si>
  <si>
    <t>24,88</t>
  </si>
  <si>
    <t>2МХС-4CC9(Y)-ОДГ</t>
  </si>
  <si>
    <t>30,28</t>
  </si>
  <si>
    <t>30,40</t>
  </si>
  <si>
    <t>2МХС-4VC10(Y)-ОДГ</t>
  </si>
  <si>
    <t>33,48</t>
  </si>
  <si>
    <t>32,24</t>
  </si>
  <si>
    <t>2МХС-4TC12(Y)-ОДГ</t>
  </si>
  <si>
    <t>40,40</t>
  </si>
  <si>
    <t>39,10</t>
  </si>
  <si>
    <t>2МХС-4PC15(Y)-ОДГ</t>
  </si>
  <si>
    <t>48,20</t>
  </si>
  <si>
    <t>46,80</t>
  </si>
  <si>
    <t>2МХС-4NC20(Y)-ОДГ</t>
  </si>
  <si>
    <t>55,80</t>
  </si>
  <si>
    <t>54,20</t>
  </si>
  <si>
    <t>2МХС-6H35(Y)-ОДГ</t>
  </si>
  <si>
    <t>108,00</t>
  </si>
  <si>
    <t>106,60</t>
  </si>
  <si>
    <t>3МХС-2DC3(Y)-ОДГ</t>
  </si>
  <si>
    <t>17,67</t>
  </si>
  <si>
    <t>18,42</t>
  </si>
  <si>
    <t>3МХС-2CC4(Y)-ОДГ</t>
  </si>
  <si>
    <t>21,93</t>
  </si>
  <si>
    <t>22,59</t>
  </si>
  <si>
    <t>3МХС-4FC5(Y)-ОДГ</t>
  </si>
  <si>
    <t>24,93</t>
  </si>
  <si>
    <t>3МХС-4EC6(Y)-ОДГ</t>
  </si>
  <si>
    <t>30,81</t>
  </si>
  <si>
    <t>31,47</t>
  </si>
  <si>
    <t>3МХС-4DC7(Y)-ОДГ</t>
  </si>
  <si>
    <t>37,53</t>
  </si>
  <si>
    <t>37,32</t>
  </si>
  <si>
    <t>3МХС-4CC9(Y)-ОДГ</t>
  </si>
  <si>
    <t>45,42</t>
  </si>
  <si>
    <t>45,60</t>
  </si>
  <si>
    <t>3МХС-4NC20(Y)-ОДГ</t>
  </si>
  <si>
    <t>83,70</t>
  </si>
  <si>
    <t>81,30</t>
  </si>
  <si>
    <t>4МХС-2CC4(Y)-ОДГ</t>
  </si>
  <si>
    <t>29,24</t>
  </si>
  <si>
    <t>30,12</t>
  </si>
  <si>
    <t>4МХС-4EC6(Y)-ОДГ</t>
  </si>
  <si>
    <t>41,08</t>
  </si>
  <si>
    <t>41,96</t>
  </si>
  <si>
    <t>4МХС-4H25(Y)-ОДГ</t>
  </si>
  <si>
    <t>144,00</t>
  </si>
  <si>
    <t>142,40</t>
  </si>
  <si>
    <t>Низкотемпературные агрегаты многокомпрессорные на базе полугерметичных компрессоров "Bitzer"</t>
  </si>
  <si>
    <t>8. Вентилятор обдува головки длока цилиндров</t>
  </si>
  <si>
    <t>9. Виброгасительные вставки.</t>
  </si>
  <si>
    <t>10. Реле низкого и реле высокого давления на каждый компрессор.</t>
  </si>
  <si>
    <t>11. Пространственная рама из прямоугольных труб.</t>
  </si>
  <si>
    <t>12. Электрический шкаф с автоматикой импортного производства, управляющим контроллером.</t>
  </si>
  <si>
    <t>13. Манометры высокого и низкого давления с запорными вентилями.</t>
  </si>
  <si>
    <t>14. Сервисные штуцеры с клапаном Шредера.</t>
  </si>
  <si>
    <t>2МХН-2EC2Y-ОДВГ</t>
  </si>
  <si>
    <t>2,54</t>
  </si>
  <si>
    <t>2МХН-4FC3Y-ОДВГ</t>
  </si>
  <si>
    <t>4,06</t>
  </si>
  <si>
    <t>2МХН-4EC4Y-ОДВГ</t>
  </si>
  <si>
    <t>5,00</t>
  </si>
  <si>
    <t>2МХН-4DC5Y-ОДВГ</t>
  </si>
  <si>
    <t>6,18</t>
  </si>
  <si>
    <t>2МХН-4СC6Y-ОДВГ</t>
  </si>
  <si>
    <t>7,64</t>
  </si>
  <si>
    <t>2МХН-4VC6Y-ОДВГ</t>
  </si>
  <si>
    <t>7,66</t>
  </si>
  <si>
    <t>2МХН-4TC8Y-ОДВГ</t>
  </si>
  <si>
    <t>9,44</t>
  </si>
  <si>
    <t>2МХН-4PC10Y-ОДВГ</t>
  </si>
  <si>
    <t>10,88</t>
  </si>
  <si>
    <t>2МХН-4NC12Y-ОДВГ</t>
  </si>
  <si>
    <t>12,64</t>
  </si>
  <si>
    <t>2МХН-4J13Y-ОДВГ</t>
  </si>
  <si>
    <t>15,50</t>
  </si>
  <si>
    <t>2МХН-4H15Y-ОДВГ</t>
  </si>
  <si>
    <t>18,64</t>
  </si>
  <si>
    <t>2МХН-6H25Y-ОДВГ</t>
  </si>
  <si>
    <t>27,72</t>
  </si>
  <si>
    <t>3МХН-4DC5Y-ОДВГ</t>
  </si>
  <si>
    <t>9,27</t>
  </si>
  <si>
    <t>3МХН-4TC8Y-ОДВГ</t>
  </si>
  <si>
    <t>14,16</t>
  </si>
  <si>
    <t>3МХН-4NC12Y-ОДВГ</t>
  </si>
  <si>
    <t>18,96</t>
  </si>
  <si>
    <t>3МХН-4J13Y-ОДВГ</t>
  </si>
  <si>
    <t>23,25</t>
  </si>
  <si>
    <t>3МХН-4H15Y-ОДВГ</t>
  </si>
  <si>
    <t>27,96</t>
  </si>
  <si>
    <t>3МХН-4G20Y-ОДВГ</t>
  </si>
  <si>
    <t>32,52</t>
  </si>
  <si>
    <t xml:space="preserve">- температура кипения -35˚С; </t>
  </si>
  <si>
    <t>Агрегаты</t>
  </si>
  <si>
    <r>
      <t xml:space="preserve">Утверждаю
Директор ЗАО "Ариада"                                                                                          </t>
    </r>
    <r>
      <rPr>
        <b/>
        <sz val="14"/>
        <rFont val="Times New Roman"/>
        <family val="1"/>
      </rPr>
      <t xml:space="preserve">  В.Г. Васильев</t>
    </r>
  </si>
  <si>
    <t xml:space="preserve">Прайс-лист на камеры холодильные соединением "шип-паз". </t>
  </si>
  <si>
    <t>http://www.ariada.ru</t>
  </si>
  <si>
    <t>Внешние
габариты</t>
  </si>
  <si>
    <t>Стандартные высоты, м (внешние)</t>
  </si>
  <si>
    <t>Объем,
куб. м.</t>
  </si>
  <si>
    <t>Камеры холодильные, толщина панели 100мм</t>
  </si>
  <si>
    <t>Площадь
панелей, м2</t>
  </si>
  <si>
    <t>стоимость панели:</t>
  </si>
  <si>
    <t xml:space="preserve">стоимость </t>
  </si>
  <si>
    <r>
      <t xml:space="preserve">Толщина панелей 100 мм. </t>
    </r>
    <r>
      <rPr>
        <sz val="12"/>
        <rFont val="Times New Roman"/>
        <family val="1"/>
      </rPr>
      <t xml:space="preserve">                  </t>
    </r>
  </si>
  <si>
    <t>Камеры шип-паз толщиной панелей 100 мм</t>
  </si>
  <si>
    <t>Модель</t>
  </si>
  <si>
    <r>
      <t>Оптимальный охлаждаемый объем камеры, м</t>
    </r>
    <r>
      <rPr>
        <b/>
        <vertAlign val="superscript"/>
        <sz val="7"/>
        <color indexed="8"/>
        <rFont val="Arial"/>
        <family val="2"/>
      </rPr>
      <t>3</t>
    </r>
  </si>
  <si>
    <t>Хладагент</t>
  </si>
  <si>
    <t>Питающее напряжение, В</t>
  </si>
  <si>
    <t>Моноблоки среднетемпературные (-5…+5°С)</t>
  </si>
  <si>
    <t>AMS 105/ АСМ050 / MGM 105</t>
  </si>
  <si>
    <t>4…12</t>
  </si>
  <si>
    <t>R404</t>
  </si>
  <si>
    <t>6…16</t>
  </si>
  <si>
    <t>R22</t>
  </si>
  <si>
    <t>14…22</t>
  </si>
  <si>
    <t>220/380</t>
  </si>
  <si>
    <t>29…55</t>
  </si>
  <si>
    <r>
      <t>AMS 330T*</t>
    </r>
    <r>
      <rPr>
        <b/>
        <sz val="10"/>
        <color indexed="8"/>
        <rFont val="Times New Roman"/>
        <family val="1"/>
      </rPr>
      <t>/АСМ200/MGM 320</t>
    </r>
  </si>
  <si>
    <t>40…72</t>
  </si>
  <si>
    <t>60…120</t>
  </si>
  <si>
    <t>92…175</t>
  </si>
  <si>
    <t>112…235</t>
  </si>
  <si>
    <t>Моноблоки низкотемпературные (-18°С)</t>
  </si>
  <si>
    <r>
      <t>ALS117</t>
    </r>
    <r>
      <rPr>
        <b/>
        <sz val="10"/>
        <color indexed="8"/>
        <rFont val="Times New Roman"/>
        <family val="1"/>
      </rPr>
      <t>/ АСК170 / BGM117</t>
    </r>
  </si>
  <si>
    <t>4…6</t>
  </si>
  <si>
    <r>
      <t>ALS218</t>
    </r>
    <r>
      <rPr>
        <b/>
        <sz val="10"/>
        <color indexed="8"/>
        <rFont val="Times New Roman"/>
        <family val="1"/>
      </rPr>
      <t>/АСК 201/ BGM218</t>
    </r>
  </si>
  <si>
    <t>8…14</t>
  </si>
  <si>
    <r>
      <t>ALS220</t>
    </r>
    <r>
      <rPr>
        <b/>
        <sz val="10"/>
        <color indexed="8"/>
        <rFont val="Times New Roman"/>
        <family val="1"/>
      </rPr>
      <t>/ АСК202 / BGM220</t>
    </r>
  </si>
  <si>
    <t>16…22</t>
  </si>
  <si>
    <r>
      <t>ALS330N*</t>
    </r>
    <r>
      <rPr>
        <b/>
        <sz val="10"/>
        <color indexed="8"/>
        <rFont val="Times New Roman"/>
        <family val="1"/>
      </rPr>
      <t>/ АСК 300/ BGM320</t>
    </r>
  </si>
  <si>
    <t>22…33</t>
  </si>
  <si>
    <r>
      <t>ALS330T*</t>
    </r>
    <r>
      <rPr>
        <b/>
        <sz val="10"/>
        <color indexed="8"/>
        <rFont val="Times New Roman"/>
        <family val="1"/>
      </rPr>
      <t>/АСК400 / BGM330</t>
    </r>
  </si>
  <si>
    <t>30…42</t>
  </si>
  <si>
    <r>
      <t>ALS235**</t>
    </r>
    <r>
      <rPr>
        <b/>
        <sz val="10"/>
        <color indexed="8"/>
        <rFont val="Times New Roman"/>
        <family val="1"/>
      </rPr>
      <t>/ VTK501 / BAS235Т</t>
    </r>
  </si>
  <si>
    <t>50…80</t>
  </si>
  <si>
    <r>
      <t>ALS335N**</t>
    </r>
    <r>
      <rPr>
        <b/>
        <sz val="10"/>
        <color indexed="8"/>
        <rFont val="Times New Roman"/>
        <family val="1"/>
      </rPr>
      <t>/ VTK750 / BAS335N</t>
    </r>
  </si>
  <si>
    <t>90…138</t>
  </si>
  <si>
    <r>
      <t>ALS335T**</t>
    </r>
    <r>
      <rPr>
        <b/>
        <sz val="10"/>
        <color indexed="8"/>
        <rFont val="Times New Roman"/>
        <family val="1"/>
      </rPr>
      <t>/VTK1000 /BAS335Т</t>
    </r>
  </si>
  <si>
    <t>130…173</t>
  </si>
  <si>
    <r>
      <t>Цены приведены с учетом НДС</t>
    </r>
    <r>
      <rPr>
        <b/>
        <i/>
        <sz val="10"/>
        <color indexed="10"/>
        <rFont val="Times New Roman"/>
        <family val="1"/>
      </rPr>
      <t>.</t>
    </r>
  </si>
  <si>
    <t>Моноблоки комплектуются реле низкого и высокого давления хладона</t>
  </si>
  <si>
    <t>* - комплектация включает монитор напряжения;</t>
  </si>
  <si>
    <t>** - комплектация включает монитор напряжения и блоки автоматического управления давлением конденсации хладона.</t>
  </si>
  <si>
    <t>Условия расчета объёма камер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</si>
  <si>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Arial"/>
        <family val="2"/>
      </rPr>
      <t>Норма загрузки камеры до 100м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, </t>
    </r>
    <r>
      <rPr>
        <b/>
        <sz val="9"/>
        <color indexed="8"/>
        <rFont val="Arial"/>
        <family val="2"/>
      </rPr>
      <t>кг/куб.м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     </t>
    </r>
  </si>
  <si>
    <r>
      <t xml:space="preserve">                                      </t>
    </r>
    <r>
      <rPr>
        <sz val="9"/>
        <color indexed="8"/>
        <rFont val="Arial"/>
        <family val="2"/>
      </rPr>
      <t>свыше 100м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,</t>
    </r>
    <r>
      <rPr>
        <b/>
        <sz val="9"/>
        <color indexed="8"/>
        <rFont val="Arial"/>
        <family val="2"/>
      </rPr>
      <t>кг/куб.м</t>
    </r>
  </si>
  <si>
    <r>
      <t>2. Суточный оборот продукта в камере до 100м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, </t>
    </r>
    <r>
      <rPr>
        <b/>
        <sz val="9"/>
        <color indexed="8"/>
        <rFont val="Arial"/>
        <family val="2"/>
      </rPr>
      <t>%</t>
    </r>
  </si>
  <si>
    <r>
      <t xml:space="preserve">                                                  </t>
    </r>
    <r>
      <rPr>
        <sz val="9"/>
        <color indexed="8"/>
        <rFont val="Arial"/>
        <family val="2"/>
      </rPr>
      <t>в камере свыше 100м</t>
    </r>
    <r>
      <rPr>
        <vertAlign val="superscript"/>
        <sz val="9"/>
        <color indexed="8"/>
        <rFont val="Arial"/>
        <family val="2"/>
      </rPr>
      <t>3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</si>
  <si>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Arial"/>
        <family val="2"/>
      </rPr>
      <t xml:space="preserve">Толщина пенополиуретановой изоляции, </t>
    </r>
    <r>
      <rPr>
        <b/>
        <sz val="9"/>
        <color indexed="8"/>
        <rFont val="Arial"/>
        <family val="2"/>
      </rPr>
      <t>мм</t>
    </r>
  </si>
  <si>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Arial"/>
        <family val="2"/>
      </rPr>
      <t>средние температуры</t>
    </r>
  </si>
  <si>
    <t>низкие температуры</t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</si>
  <si>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Arial"/>
        <family val="2"/>
      </rPr>
      <t xml:space="preserve">Теплоёмкость вносимого продукта, </t>
    </r>
    <r>
      <rPr>
        <b/>
        <sz val="9"/>
        <color indexed="8"/>
        <rFont val="Arial"/>
        <family val="2"/>
      </rPr>
      <t>кДж/кг*град</t>
    </r>
  </si>
  <si>
    <t>средние температуры</t>
  </si>
  <si>
    <r>
      <t>5.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Arial"/>
        <family val="2"/>
      </rPr>
      <t xml:space="preserve">Температура вносимого в камеру продукта, </t>
    </r>
    <r>
      <rPr>
        <b/>
        <sz val="9"/>
        <color indexed="8"/>
        <rFont val="Arial"/>
        <family val="2"/>
      </rPr>
      <t>°С</t>
    </r>
  </si>
  <si>
    <t>⁺13</t>
  </si>
  <si>
    <t>6. Продолжительность холодильной обработки продукта</t>
  </si>
  <si>
    <t>Сплит-системы среднетемпературные (-5…+5°С)</t>
  </si>
  <si>
    <r>
      <t>KMS 105</t>
    </r>
    <r>
      <rPr>
        <b/>
        <sz val="10"/>
        <color indexed="8"/>
        <rFont val="Times New Roman"/>
        <family val="1"/>
      </rPr>
      <t>/ СSM050 / MGS 105</t>
    </r>
  </si>
  <si>
    <r>
      <t>KMS 330T*</t>
    </r>
    <r>
      <rPr>
        <b/>
        <sz val="10"/>
        <color indexed="8"/>
        <rFont val="Times New Roman"/>
        <family val="1"/>
      </rPr>
      <t>/ CSM 200  /MGS320</t>
    </r>
  </si>
  <si>
    <t>Сплит-системы низкотемпературные (-18°С)</t>
  </si>
  <si>
    <r>
      <t>KLS117</t>
    </r>
    <r>
      <rPr>
        <b/>
        <sz val="10"/>
        <color indexed="8"/>
        <rFont val="Times New Roman"/>
        <family val="1"/>
      </rPr>
      <t>/ CSВ 170 / BGS 117</t>
    </r>
  </si>
  <si>
    <r>
      <t>KLS218</t>
    </r>
    <r>
      <rPr>
        <b/>
        <sz val="10"/>
        <color indexed="8"/>
        <rFont val="Times New Roman"/>
        <family val="1"/>
      </rPr>
      <t>/ CSВ 201  /  BGS 218</t>
    </r>
  </si>
  <si>
    <r>
      <t>KLS220</t>
    </r>
    <r>
      <rPr>
        <b/>
        <sz val="10"/>
        <color indexed="8"/>
        <rFont val="Times New Roman"/>
        <family val="1"/>
      </rPr>
      <t>/ CSВ 202 / BGS 220</t>
    </r>
  </si>
  <si>
    <r>
      <t>KLS330N*</t>
    </r>
    <r>
      <rPr>
        <b/>
        <sz val="10"/>
        <color indexed="8"/>
        <rFont val="Times New Roman"/>
        <family val="1"/>
      </rPr>
      <t>/ CSВ 300   / BGS320</t>
    </r>
  </si>
  <si>
    <r>
      <t>KLS330T*</t>
    </r>
    <r>
      <rPr>
        <b/>
        <sz val="10"/>
        <color indexed="8"/>
        <rFont val="Times New Roman"/>
        <family val="1"/>
      </rPr>
      <t>/ CSВ 400 / BGS 330</t>
    </r>
  </si>
  <si>
    <r>
      <t>KLS235**</t>
    </r>
    <r>
      <rPr>
        <b/>
        <sz val="10"/>
        <color indexed="8"/>
        <rFont val="Times New Roman"/>
        <family val="1"/>
      </rPr>
      <t>/ CSВ 501 / BGS 235T</t>
    </r>
  </si>
  <si>
    <r>
      <t>KLS335N**</t>
    </r>
    <r>
      <rPr>
        <b/>
        <sz val="10"/>
        <color indexed="8"/>
        <rFont val="Times New Roman"/>
        <family val="1"/>
      </rPr>
      <t>/CSВ 750 / BGS335N</t>
    </r>
  </si>
  <si>
    <r>
      <t>KLS335T**</t>
    </r>
    <r>
      <rPr>
        <b/>
        <sz val="10"/>
        <color indexed="8"/>
        <rFont val="Times New Roman"/>
        <family val="1"/>
      </rPr>
      <t>/CSВ 1000 / BGS 335T</t>
    </r>
  </si>
  <si>
    <r>
      <t xml:space="preserve">Внимание! </t>
    </r>
    <r>
      <rPr>
        <b/>
        <u val="single"/>
        <sz val="12"/>
        <color indexed="8"/>
        <rFont val="Times New Roman"/>
        <family val="1"/>
      </rPr>
      <t>Сплит-системы поставляются с выносными пультами и в комплекте с трубопроводом длиной 5 м.)</t>
    </r>
  </si>
  <si>
    <t>Сплит-системы комплектуются реле низкого и высокого давления хладона</t>
  </si>
  <si>
    <t>Моноблоки и сплит-системы</t>
  </si>
  <si>
    <t>1. Воздухоохладители серии VC - коммерческая серия</t>
  </si>
  <si>
    <t>Марка</t>
  </si>
  <si>
    <r>
      <t xml:space="preserve">Холодопроизводительность при </t>
    </r>
    <r>
      <rPr>
        <b/>
        <sz val="10"/>
        <color indexed="8"/>
        <rFont val="Calibri"/>
        <family val="2"/>
      </rPr>
      <t>∆Т=8 К и Ткип=-8⁰С, кВт</t>
    </r>
  </si>
  <si>
    <r>
      <t>Поверхность, м</t>
    </r>
    <r>
      <rPr>
        <b/>
        <vertAlign val="superscript"/>
        <sz val="10"/>
        <color indexed="8"/>
        <rFont val="Calibri"/>
        <family val="2"/>
      </rPr>
      <t>2</t>
    </r>
  </si>
  <si>
    <r>
      <t xml:space="preserve">Вентилятор, шт. х </t>
    </r>
    <r>
      <rPr>
        <b/>
        <sz val="10"/>
        <color indexed="8"/>
        <rFont val="Calibri"/>
        <family val="2"/>
      </rPr>
      <t>ø</t>
    </r>
  </si>
  <si>
    <t>Потребляемая мощность вентилятора, Вт</t>
  </si>
  <si>
    <t>Суммарный потребляемый ток, А</t>
  </si>
  <si>
    <t>Шаг ребер, мм</t>
  </si>
  <si>
    <t>Длина струи, м</t>
  </si>
  <si>
    <r>
      <t>Производительность, м</t>
    </r>
    <r>
      <rPr>
        <b/>
        <vertAlign val="superscript"/>
        <sz val="10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>/ч</t>
    </r>
  </si>
  <si>
    <t>Мощность ТЭНов, кВт</t>
  </si>
  <si>
    <t>Габаритные размеры, мм</t>
  </si>
  <si>
    <t>Присоед. размеры труб, дюйм</t>
  </si>
  <si>
    <t>Масса, кг</t>
  </si>
  <si>
    <t>вход.</t>
  </si>
  <si>
    <t>вых.</t>
  </si>
  <si>
    <t>VC 201-4</t>
  </si>
  <si>
    <t>1х200</t>
  </si>
  <si>
    <t>1х36</t>
  </si>
  <si>
    <t>381х360х264</t>
  </si>
  <si>
    <t>1\2"</t>
  </si>
  <si>
    <t>VC 202-4</t>
  </si>
  <si>
    <t>2х200</t>
  </si>
  <si>
    <t>2х36</t>
  </si>
  <si>
    <t>681х360х264</t>
  </si>
  <si>
    <t>5\8"</t>
  </si>
  <si>
    <t>VC 311-4</t>
  </si>
  <si>
    <t>1х315</t>
  </si>
  <si>
    <t>1х102</t>
  </si>
  <si>
    <t>664х350х420</t>
  </si>
  <si>
    <t>3\4"</t>
  </si>
  <si>
    <t>VC 312-4</t>
  </si>
  <si>
    <t>2х315</t>
  </si>
  <si>
    <t>2х102</t>
  </si>
  <si>
    <t>1162х480х454</t>
  </si>
  <si>
    <t>7\8"</t>
  </si>
  <si>
    <t>VC 313-4</t>
  </si>
  <si>
    <t>3х315</t>
  </si>
  <si>
    <t>3х102</t>
  </si>
  <si>
    <t>1625х490х507</t>
  </si>
  <si>
    <t>1"1\8"</t>
  </si>
  <si>
    <r>
      <t xml:space="preserve">            Европейский стандарт качества обеспечивается </t>
    </r>
    <r>
      <rPr>
        <b/>
        <sz val="10"/>
        <color indexed="8"/>
        <rFont val="Times New Roman"/>
        <family val="1"/>
      </rPr>
      <t>:</t>
    </r>
  </si>
  <si>
    <t>применением лучшего европейского оборудования,</t>
  </si>
  <si>
    <t>высококвалифицированным персоналом,</t>
  </si>
  <si>
    <t>100% контролем качества,</t>
  </si>
  <si>
    <t>использованием лучших импортных материалов и комплектующих:</t>
  </si>
  <si>
    <r>
      <t xml:space="preserve">            - медная труба </t>
    </r>
    <r>
      <rPr>
        <b/>
        <sz val="10"/>
        <color indexed="8"/>
        <rFont val="Times New Roman"/>
        <family val="1"/>
      </rPr>
      <t>«WIELAND» (Германия),</t>
    </r>
    <r>
      <rPr>
        <sz val="10"/>
        <color indexed="8"/>
        <rFont val="Times New Roman"/>
        <family val="1"/>
      </rPr>
      <t xml:space="preserve"> </t>
    </r>
  </si>
  <si>
    <r>
      <t xml:space="preserve">            - алюминиевая фольга </t>
    </r>
    <r>
      <rPr>
        <b/>
        <sz val="10"/>
        <color indexed="8"/>
        <rFont val="Times New Roman"/>
        <family val="1"/>
      </rPr>
      <t xml:space="preserve">«LAMINAZIONE» (Италия), </t>
    </r>
  </si>
  <si>
    <r>
      <t xml:space="preserve">             - </t>
    </r>
    <r>
      <rPr>
        <sz val="10"/>
        <color indexed="8"/>
        <rFont val="Times New Roman"/>
        <family val="1"/>
      </rPr>
      <t>электродвигатели и вентиляторы «</t>
    </r>
    <r>
      <rPr>
        <b/>
        <sz val="10"/>
        <color indexed="8"/>
        <rFont val="Times New Roman"/>
        <family val="1"/>
      </rPr>
      <t>ЕВМ» (Германия).</t>
    </r>
  </si>
  <si>
    <t>Базовая комплектация включает:</t>
  </si>
  <si>
    <t>- осушенная и заправленная азотом батарея;</t>
  </si>
  <si>
    <t>- теплообменник в корпусе;</t>
  </si>
  <si>
    <t>- вентиляторы;</t>
  </si>
  <si>
    <t>- ТЭНы оттайки</t>
  </si>
  <si>
    <t>2. Воздушные конденсаторы - коммерческая серия</t>
  </si>
  <si>
    <r>
      <t xml:space="preserve">Номинальная мощность  при </t>
    </r>
    <r>
      <rPr>
        <b/>
        <sz val="10"/>
        <color indexed="8"/>
        <rFont val="Calibri"/>
        <family val="2"/>
      </rPr>
      <t>∆Т=15К, кВт</t>
    </r>
  </si>
  <si>
    <t>Расход воздуха, м3/ч</t>
  </si>
  <si>
    <t>Уровень шума, дБ</t>
  </si>
  <si>
    <t>Вентилятор, шт. х ø</t>
  </si>
  <si>
    <t>Напряжение питания,
Ф-В-Гц</t>
  </si>
  <si>
    <t>Электрическая мощность, Вт</t>
  </si>
  <si>
    <t>Потребляемый ток, А</t>
  </si>
  <si>
    <t>Частота вращения, мин</t>
  </si>
  <si>
    <t>C 33</t>
  </si>
  <si>
    <t>1/350</t>
  </si>
  <si>
    <t>1-220-50</t>
  </si>
  <si>
    <t>C 44</t>
  </si>
  <si>
    <t>C 53</t>
  </si>
  <si>
    <t>C 64</t>
  </si>
  <si>
    <t>1/450</t>
  </si>
  <si>
    <t>C 84</t>
  </si>
  <si>
    <t>C 104</t>
  </si>
  <si>
    <t>2/450</t>
  </si>
  <si>
    <t>C 114</t>
  </si>
  <si>
    <t>C 124</t>
  </si>
  <si>
    <t>C 135</t>
  </si>
  <si>
    <t>2/500</t>
  </si>
  <si>
    <t>3-380-50</t>
  </si>
  <si>
    <r>
      <t xml:space="preserve">          Европейский стандарт качества обеспечивается </t>
    </r>
    <r>
      <rPr>
        <b/>
        <sz val="10"/>
        <color indexed="8"/>
        <rFont val="Times New Roman"/>
        <family val="1"/>
      </rPr>
      <t>:</t>
    </r>
  </si>
  <si>
    <r>
      <t xml:space="preserve">            - </t>
    </r>
    <r>
      <rPr>
        <sz val="10"/>
        <color indexed="8"/>
        <rFont val="Times New Roman"/>
        <family val="1"/>
      </rPr>
      <t>электродвигатели и вентиляторы «</t>
    </r>
    <r>
      <rPr>
        <b/>
        <sz val="10"/>
        <color indexed="8"/>
        <rFont val="Times New Roman"/>
        <family val="1"/>
      </rPr>
      <t>ЕВМ» (Германия).</t>
    </r>
  </si>
  <si>
    <t>- батарея теплообменника;</t>
  </si>
  <si>
    <t>- корпусная обвязка;</t>
  </si>
  <si>
    <t>- вентиляторы.</t>
  </si>
  <si>
    <t>3. Воздушные конденсаторы - промышленная серия
Серия с четырехполюсными электродвигателями (стандартный уровень шума)</t>
  </si>
  <si>
    <t>Производительность при ∆Т=15К, кВт</t>
  </si>
  <si>
    <t>Кол-во вентиляторов, шт.</t>
  </si>
  <si>
    <t>Диаметр крыльчатки, мм</t>
  </si>
  <si>
    <r>
      <t>Площадь наружной поверхности, м</t>
    </r>
    <r>
      <rPr>
        <b/>
        <vertAlign val="superscript"/>
        <sz val="10"/>
        <color indexed="8"/>
        <rFont val="Calibri"/>
        <family val="2"/>
      </rPr>
      <t>2</t>
    </r>
  </si>
  <si>
    <t>Диаметр патрубка, дюйм</t>
  </si>
  <si>
    <t>R404A</t>
  </si>
  <si>
    <t>∆*</t>
  </si>
  <si>
    <t>Y**</t>
  </si>
  <si>
    <t>C 501А-4</t>
  </si>
  <si>
    <t>1118x840x534</t>
  </si>
  <si>
    <t>3\4”</t>
  </si>
  <si>
    <t>C 501В-4</t>
  </si>
  <si>
    <t>1"</t>
  </si>
  <si>
    <t>7\8”</t>
  </si>
  <si>
    <t>C 501С-4</t>
  </si>
  <si>
    <t>C 502А-4</t>
  </si>
  <si>
    <t>2020x840x534</t>
  </si>
  <si>
    <t>1"3\8”</t>
  </si>
  <si>
    <t>1”1\8”</t>
  </si>
  <si>
    <t>C 502В-4</t>
  </si>
  <si>
    <t xml:space="preserve">1"3\8 </t>
  </si>
  <si>
    <t>C 502С-4</t>
  </si>
  <si>
    <t>1"3\8</t>
  </si>
  <si>
    <t>C 503А-4</t>
  </si>
  <si>
    <t>2938х840х534</t>
  </si>
  <si>
    <t>C 503В-4</t>
  </si>
  <si>
    <t xml:space="preserve">1"5\8 </t>
  </si>
  <si>
    <t>1”3\8”</t>
  </si>
  <si>
    <t>C 503С-4</t>
  </si>
  <si>
    <t>1"5\8</t>
  </si>
  <si>
    <t>C 631А-4</t>
  </si>
  <si>
    <t>1443x950x594</t>
  </si>
  <si>
    <t>C 631В-4</t>
  </si>
  <si>
    <t>C 631C-4</t>
  </si>
  <si>
    <t>C 632А-4</t>
  </si>
  <si>
    <t>2543x950x594</t>
  </si>
  <si>
    <t>C 632В-4</t>
  </si>
  <si>
    <t>C 632C-4</t>
  </si>
  <si>
    <t>C 633А-4</t>
  </si>
  <si>
    <t>3643x950x594</t>
  </si>
  <si>
    <t>C 633В-4</t>
  </si>
  <si>
    <t xml:space="preserve">2"1\8 </t>
  </si>
  <si>
    <t>C 633C-4</t>
  </si>
  <si>
    <r>
      <t xml:space="preserve">          Европейский стандарт качества обеспечивается </t>
    </r>
    <r>
      <rPr>
        <b/>
        <sz val="10"/>
        <color indexed="8"/>
        <rFont val="Times New Roman"/>
        <family val="1"/>
      </rPr>
      <t>:                                                                                  Тип соединений:</t>
    </r>
  </si>
  <si>
    <t>применением лучшего европейского оборудования,                                                                                                                *обмотка треугольником</t>
  </si>
  <si>
    <t>высококвалифицированным персоналом,                                                                                                                                  **обмотка звездой</t>
  </si>
  <si>
    <t xml:space="preserve">Использованием лучших импортных материалов и комплектующих: </t>
  </si>
  <si>
    <r>
      <t xml:space="preserve">            - медная труба </t>
    </r>
    <r>
      <rPr>
        <b/>
        <sz val="10"/>
        <color indexed="8"/>
        <rFont val="Calibri"/>
        <family val="2"/>
      </rPr>
      <t>«WIELAND» (Германия),</t>
    </r>
    <r>
      <rPr>
        <sz val="10"/>
        <color indexed="8"/>
        <rFont val="Calibri"/>
        <family val="2"/>
      </rPr>
      <t xml:space="preserve"> алюминиевая фольга «LAMINAZIONE» (Италия), электродвигатели и вентиляторы «ЕВМ» (Германия)</t>
    </r>
  </si>
  <si>
    <t>Серия с восьмиполюсными электродвигателями (малошумные)</t>
  </si>
  <si>
    <t>C 501А-8</t>
  </si>
  <si>
    <t>C 501В-8</t>
  </si>
  <si>
    <t>C 501С-8</t>
  </si>
  <si>
    <t>C 502А-8</t>
  </si>
  <si>
    <t>C 502В-8</t>
  </si>
  <si>
    <t>C 502С-8</t>
  </si>
  <si>
    <t>C 503А-8</t>
  </si>
  <si>
    <t>C 503В-8</t>
  </si>
  <si>
    <t>C 503С-8</t>
  </si>
  <si>
    <t>C 631А-8</t>
  </si>
  <si>
    <t>C 631В-8</t>
  </si>
  <si>
    <t>C 631С-8</t>
  </si>
  <si>
    <t>C 632А-8</t>
  </si>
  <si>
    <t>C 632В-8</t>
  </si>
  <si>
    <t>C 632С-8</t>
  </si>
  <si>
    <t>C 633А-8</t>
  </si>
  <si>
    <t>C 633В-8</t>
  </si>
  <si>
    <t>C 633С-8</t>
  </si>
  <si>
    <t>Воздухоохладители и конденсаторы</t>
  </si>
  <si>
    <t>Наименование и габариты (в мм)</t>
  </si>
  <si>
    <t>Кол-во мест</t>
  </si>
  <si>
    <t>Кол-во дверных блоков</t>
  </si>
  <si>
    <t>Стоимость без холодильной машины,</t>
  </si>
  <si>
    <t>Стоимость холодильной машины,руб,</t>
  </si>
  <si>
    <t>Стоимость с холодильной машиной,руб, в т.ч. НДС</t>
  </si>
  <si>
    <t xml:space="preserve"> в т.ч. НДС</t>
  </si>
  <si>
    <t xml:space="preserve"> в т.ч. НДС </t>
  </si>
  <si>
    <t>КХСМ 3</t>
  </si>
  <si>
    <t>(2560х1360х2200)</t>
  </si>
  <si>
    <t>КХСМ 6</t>
  </si>
  <si>
    <t>(2560х2560х2200)</t>
  </si>
  <si>
    <t>КХСМ 9</t>
  </si>
  <si>
    <t>(2560х3760х2200)</t>
  </si>
  <si>
    <t>Все камеры укомплектованы:</t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</si>
  <si>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фурнитурой дверей,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</si>
  <si>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>внутренним оснащением камер (сборно-разборный каркас стоек с направляющими полками и металлическими носилками-лежаками),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</si>
  <si>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Times New Roman"/>
        <family val="1"/>
      </rPr>
      <t xml:space="preserve">стоимость дополнительного места в камере </t>
    </r>
    <r>
      <rPr>
        <b/>
        <sz val="14"/>
        <color indexed="8"/>
        <rFont val="Times New Roman"/>
        <family val="1"/>
      </rPr>
      <t>11100 руб.</t>
    </r>
  </si>
  <si>
    <t>Камеры холодильные специальные КХСМ</t>
  </si>
  <si>
    <t>Высота стен, мм</t>
  </si>
  <si>
    <t>Габариты дверного блока, мм</t>
  </si>
  <si>
    <t>Световой проем, мм</t>
  </si>
  <si>
    <t>Дверное полотно, мм</t>
  </si>
  <si>
    <t>Цена, руб</t>
  </si>
  <si>
    <t>1200х2040</t>
  </si>
  <si>
    <t>800х1850</t>
  </si>
  <si>
    <t>954х2000</t>
  </si>
  <si>
    <t>1800х2040</t>
  </si>
  <si>
    <t>1200х1850</t>
  </si>
  <si>
    <t>1360х2000</t>
  </si>
  <si>
    <t>1200х2560</t>
  </si>
  <si>
    <t>1800х2560</t>
  </si>
  <si>
    <t xml:space="preserve">Стандартная комплектация: </t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</si>
  <si>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Arial"/>
        <family val="2"/>
      </rPr>
      <t xml:space="preserve">полотно двери – сэндвич панель 80 мм, поверхность оцинкованная окрашенная сталь, наполнитель пенополиуретан,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</si>
  <si>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Arial"/>
        <family val="2"/>
      </rPr>
      <t xml:space="preserve">по периметру устанавливается в два контура высокоэластичный  резиновый уплотнитель,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</si>
  <si>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Arial"/>
        <family val="2"/>
      </rPr>
      <t xml:space="preserve">универсальные эксцентриковые петли МТН (Италия) обеспечивают закрытие двери под собственным весом,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</si>
  <si>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Arial"/>
        <family val="2"/>
      </rPr>
      <t xml:space="preserve">конструкция петель позволяет устанавливать двери с правой и левой стороны,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</si>
  <si>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Arial"/>
        <family val="2"/>
      </rPr>
      <t xml:space="preserve">замок двери камеры оборудован кнопкой для аварийного открывания двери внутри камеры,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</si>
  <si>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Arial"/>
        <family val="2"/>
      </rPr>
      <t xml:space="preserve">все камеры укомплектованы компенсационным клапаном, выравни-вающим давление внутри и снаружи,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</si>
  <si>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4"/>
        <color indexed="8"/>
        <rFont val="Arial"/>
        <family val="2"/>
      </rPr>
      <t>в комплект так же входит ПЭН, препятствующий примерзанию двери.</t>
    </r>
  </si>
  <si>
    <t>Дверные блоки</t>
  </si>
  <si>
    <t xml:space="preserve">Посадочный </t>
  </si>
  <si>
    <t>Световой</t>
  </si>
  <si>
    <t>Габаритный</t>
  </si>
  <si>
    <t>Стоимость</t>
  </si>
  <si>
    <t>размер</t>
  </si>
  <si>
    <t>проем</t>
  </si>
  <si>
    <t>розничная,</t>
  </si>
  <si>
    <t>п/п</t>
  </si>
  <si>
    <t>дверного</t>
  </si>
  <si>
    <t>откатной</t>
  </si>
  <si>
    <t xml:space="preserve"> в руб.</t>
  </si>
  <si>
    <t>блока</t>
  </si>
  <si>
    <t>двери</t>
  </si>
  <si>
    <t>в т.ч. НДС</t>
  </si>
  <si>
    <t>1.</t>
  </si>
  <si>
    <t>700х1800</t>
  </si>
  <si>
    <t>2200х2100</t>
  </si>
  <si>
    <t>2.</t>
  </si>
  <si>
    <t>1040х1850</t>
  </si>
  <si>
    <t>940х1800</t>
  </si>
  <si>
    <t>2700х2100</t>
  </si>
  <si>
    <t>3.</t>
  </si>
  <si>
    <t>1100х1800</t>
  </si>
  <si>
    <t>3000х2100</t>
  </si>
  <si>
    <t>4.</t>
  </si>
  <si>
    <t>1200х2000</t>
  </si>
  <si>
    <t>1100х1950</t>
  </si>
  <si>
    <t>3000х2250</t>
  </si>
  <si>
    <t>5.</t>
  </si>
  <si>
    <t>1400х1850</t>
  </si>
  <si>
    <t>1300х1800</t>
  </si>
  <si>
    <t>3400х2100</t>
  </si>
  <si>
    <t>6.</t>
  </si>
  <si>
    <t>1400х2000</t>
  </si>
  <si>
    <t>1300х1950</t>
  </si>
  <si>
    <t>3400х2250</t>
  </si>
  <si>
    <t>7.</t>
  </si>
  <si>
    <t>1600х1850</t>
  </si>
  <si>
    <t>1500х1800</t>
  </si>
  <si>
    <t>3800х2100</t>
  </si>
  <si>
    <t>8.</t>
  </si>
  <si>
    <t>1600х2000</t>
  </si>
  <si>
    <t>1500х1950</t>
  </si>
  <si>
    <t>3800х2250</t>
  </si>
  <si>
    <t>9.</t>
  </si>
  <si>
    <t>1600х2300</t>
  </si>
  <si>
    <t>1500х2250</t>
  </si>
  <si>
    <t>3800х2560</t>
  </si>
  <si>
    <t>10.</t>
  </si>
  <si>
    <t>1800х2000</t>
  </si>
  <si>
    <t>1700х1950</t>
  </si>
  <si>
    <t>4200х2250</t>
  </si>
  <si>
    <t>11.</t>
  </si>
  <si>
    <t>1800х2300</t>
  </si>
  <si>
    <t>1700х2250</t>
  </si>
  <si>
    <t>4200х2560</t>
  </si>
  <si>
    <t>12.</t>
  </si>
  <si>
    <t>1700х2450</t>
  </si>
  <si>
    <t>4200х2750</t>
  </si>
  <si>
    <t>13.</t>
  </si>
  <si>
    <t>2000х2000</t>
  </si>
  <si>
    <t>1900х1950</t>
  </si>
  <si>
    <t>4600х2250</t>
  </si>
  <si>
    <t>14.</t>
  </si>
  <si>
    <t>2000х2300</t>
  </si>
  <si>
    <t>1900х2250</t>
  </si>
  <si>
    <t>4600х2560</t>
  </si>
  <si>
    <t>15.</t>
  </si>
  <si>
    <t>2000х2560</t>
  </si>
  <si>
    <t>1900х2450</t>
  </si>
  <si>
    <t>4600х2750</t>
  </si>
  <si>
    <t>16.</t>
  </si>
  <si>
    <t>2400х2300</t>
  </si>
  <si>
    <t>2300х2250</t>
  </si>
  <si>
    <t>5400х2560</t>
  </si>
  <si>
    <t>17.</t>
  </si>
  <si>
    <t>2400х2560</t>
  </si>
  <si>
    <t>2300х2450</t>
  </si>
  <si>
    <t>5400х2750</t>
  </si>
  <si>
    <t>18.</t>
  </si>
  <si>
    <t>2400х3000</t>
  </si>
  <si>
    <t>2300х2950</t>
  </si>
  <si>
    <t>5400х3250</t>
  </si>
  <si>
    <t>Двери откатные</t>
  </si>
  <si>
    <t xml:space="preserve">Вид </t>
  </si>
  <si>
    <t>Модель л.</t>
  </si>
  <si>
    <r>
      <t xml:space="preserve">Рабочий диапазон, </t>
    </r>
    <r>
      <rPr>
        <sz val="9"/>
        <color indexed="8"/>
        <rFont val="Calibri"/>
        <family val="2"/>
      </rPr>
      <t>⁰</t>
    </r>
    <r>
      <rPr>
        <sz val="9"/>
        <color indexed="8"/>
        <rFont val="Arial"/>
        <family val="2"/>
      </rPr>
      <t>С</t>
    </r>
  </si>
  <si>
    <t>Розничная цена, руб.</t>
  </si>
  <si>
    <r>
      <t>«ТИТАНИУМ»</t>
    </r>
    <r>
      <rPr>
        <sz val="10"/>
        <color indexed="8"/>
        <rFont val="Latin"/>
        <family val="0"/>
      </rPr>
      <t xml:space="preserve"> </t>
    </r>
    <r>
      <rPr>
        <sz val="10"/>
        <color indexed="8"/>
        <rFont val="Arial"/>
        <family val="2"/>
      </rPr>
      <t>Температура эксплуатации: +12°С …+32°С, фронтальное стекло – откидывающееся, агрегат фирмы «Danfoss», охлаждение – статическое (среднетемпературные и низкотемпературные) и динамическое (универсальные, кондитерские и углы наружные), размораживание – автоматическое (низкотемпературные и универсальные – с помощью ТЭНов), собираются в любую линию с использованием охлаждаемых углов, как со встроенными, так и с выносными агрегатами и централями.</t>
    </r>
  </si>
  <si>
    <t>ВС 5-160</t>
  </si>
  <si>
    <t>ВС 5-180</t>
  </si>
  <si>
    <t>ВС 5-200</t>
  </si>
  <si>
    <t>ВС 5-260</t>
  </si>
  <si>
    <r>
      <t xml:space="preserve">ВС 5 УН </t>
    </r>
    <r>
      <rPr>
        <sz val="10"/>
        <color indexed="8"/>
        <rFont val="Arial"/>
        <family val="2"/>
      </rPr>
      <t>(вентилируемый наружный угол) сегмент охлаждаемый</t>
    </r>
  </si>
  <si>
    <r>
      <t xml:space="preserve">ВС 5 УВ </t>
    </r>
    <r>
      <rPr>
        <sz val="10"/>
        <color indexed="8"/>
        <rFont val="Arial"/>
        <family val="2"/>
      </rPr>
      <t>(внутренний угол) сегмент охлаждаемый</t>
    </r>
  </si>
  <si>
    <t>ВН 5-160</t>
  </si>
  <si>
    <t>-18…-10</t>
  </si>
  <si>
    <t>ВН 5-200</t>
  </si>
  <si>
    <t>ВУ 5-160</t>
  </si>
  <si>
    <t>-5...+5</t>
  </si>
  <si>
    <t>ВУ 5-200</t>
  </si>
  <si>
    <t>ВС 5-160К</t>
  </si>
  <si>
    <t>-1…+7</t>
  </si>
  <si>
    <t>ВС 5-230К</t>
  </si>
  <si>
    <t>Столик расчетный без боков.</t>
  </si>
  <si>
    <t xml:space="preserve">Доп. стеклянная полка L 1100 – 1500 </t>
  </si>
  <si>
    <t>Доп. перегородка стационарная полная</t>
  </si>
  <si>
    <t>Доп. перегородка  мобильная (по уровню столешницы)</t>
  </si>
  <si>
    <t>Розницчная цена, руб.</t>
  </si>
  <si>
    <r>
      <t xml:space="preserve">«AРИЕЛЬ» </t>
    </r>
    <r>
      <rPr>
        <sz val="10"/>
        <color indexed="8"/>
        <rFont val="Arial"/>
        <family val="2"/>
      </rPr>
      <t xml:space="preserve">Температура эксплуатации: +12°С …+32°С, фронтальное стекло – откидывающееся, агрегат фирмы «Danfoss», охлаждение – статическое (среднетемпературные, универсальные и низкотемпературные) и динамическое (кондитерские и углы наружные), размораживание – автоматическое (низкотемпературные, кондитерские и универсальные – с помощью ТЭНов), собираются в любую линию с использованием охлаждаемых углов, как со </t>
    </r>
  </si>
  <si>
    <t>ВС 3-130</t>
  </si>
  <si>
    <t>+0…+6</t>
  </si>
  <si>
    <t>ВС 3-160</t>
  </si>
  <si>
    <t>ВС 3-180</t>
  </si>
  <si>
    <t>ВС 3-200</t>
  </si>
  <si>
    <t>ВС 3-260</t>
  </si>
  <si>
    <r>
      <t xml:space="preserve">ВС 3 УН  </t>
    </r>
    <r>
      <rPr>
        <sz val="10"/>
        <color indexed="8"/>
        <rFont val="Arial"/>
        <family val="2"/>
      </rPr>
      <t xml:space="preserve">(вент. наружный угол) сегмент охлажд. </t>
    </r>
  </si>
  <si>
    <r>
      <t xml:space="preserve">ВС 3 УВ </t>
    </r>
    <r>
      <rPr>
        <sz val="10"/>
        <color indexed="8"/>
        <rFont val="Arial"/>
        <family val="2"/>
      </rPr>
      <t>(внутренний угол) сегмент охлаждающий</t>
    </r>
  </si>
  <si>
    <t>ВН 3-130</t>
  </si>
  <si>
    <t>ВН 3-160</t>
  </si>
  <si>
    <t>ВН 3-180</t>
  </si>
  <si>
    <t>ВУ 3-160</t>
  </si>
  <si>
    <t>-5…+5</t>
  </si>
  <si>
    <t>ВУ 3-180</t>
  </si>
  <si>
    <t>ВС 3-160К</t>
  </si>
  <si>
    <t>ВС 3-230К</t>
  </si>
  <si>
    <t xml:space="preserve">Столик расчетный прямой без боковины </t>
  </si>
  <si>
    <t xml:space="preserve">Доп. стеклянная полка L 1100 – 1500  </t>
  </si>
  <si>
    <t>Доп. перегородка мобильная (по уровню столешницы)</t>
  </si>
  <si>
    <r>
      <t>«БЕЛИНДА»</t>
    </r>
    <r>
      <rPr>
        <sz val="10"/>
        <color indexed="8"/>
        <rFont val="Arial"/>
        <family val="2"/>
      </rPr>
      <t xml:space="preserve"> Температура эксплуатации: +12°С …+32°С, агрегат фирмы «Danfoss», охлаждение статическое, размораживание – автоматическое (низкотемпературные и универсальные – с помощью ТЭНов), собираются в линию, как со встроенными, так и с выносными агрегатами и централями. </t>
    </r>
  </si>
  <si>
    <r>
      <t xml:space="preserve">BС 2-130 </t>
    </r>
    <r>
      <rPr>
        <sz val="10"/>
        <color indexed="8"/>
        <rFont val="Arial"/>
        <family val="2"/>
      </rPr>
      <t>с пол</t>
    </r>
  </si>
  <si>
    <r>
      <t xml:space="preserve">BС 2-160 </t>
    </r>
    <r>
      <rPr>
        <sz val="10"/>
        <color indexed="8"/>
        <rFont val="Arial"/>
        <family val="2"/>
      </rPr>
      <t>с пол</t>
    </r>
  </si>
  <si>
    <t>BС 2-180</t>
  </si>
  <si>
    <t>BН 2-130</t>
  </si>
  <si>
    <t>-18..-10</t>
  </si>
  <si>
    <t>BН 2-160</t>
  </si>
  <si>
    <t>BН 2-180</t>
  </si>
  <si>
    <t>BУ 2-160</t>
  </si>
  <si>
    <t>BУ 2-180</t>
  </si>
  <si>
    <t>Столик расчетный прямой без боковины</t>
  </si>
  <si>
    <r>
      <t>«БЛЮЗ-Эконом»</t>
    </r>
    <r>
      <rPr>
        <b/>
        <sz val="10"/>
        <color indexed="8"/>
        <rFont val="Arial"/>
        <family val="2"/>
      </rPr>
      <t xml:space="preserve"> Температура эксплуатации: +12°С …+25°С, агрегат фирмы «Danfoss» и «TECUMSEH EUROPE», </t>
    </r>
  </si>
  <si>
    <t>охлаждение – статическое, размораживание – ручное.</t>
  </si>
  <si>
    <r>
      <t xml:space="preserve">BС 1-130 </t>
    </r>
    <r>
      <rPr>
        <sz val="10"/>
        <color indexed="8"/>
        <rFont val="Arial"/>
        <family val="2"/>
      </rPr>
      <t>с полкой</t>
    </r>
  </si>
  <si>
    <r>
      <t xml:space="preserve">BС 1-160 </t>
    </r>
    <r>
      <rPr>
        <sz val="10"/>
        <color indexed="8"/>
        <rFont val="Arial"/>
        <family val="2"/>
      </rPr>
      <t>с полкой</t>
    </r>
  </si>
  <si>
    <r>
      <t xml:space="preserve">«БЬЯНКА» </t>
    </r>
    <r>
      <rPr>
        <sz val="10"/>
        <color indexed="8"/>
        <rFont val="Arial"/>
        <family val="2"/>
      </rPr>
      <t xml:space="preserve">(холодильная витрина предназначена для демонстрации и продажи свежего мяса и рыбы на льду). Температура эксплуатации: +12°С …+25°С, температурный диапазон -3°С …+3°С.  Агрегат фирмы «Danfoss», блок управления фирмы «Eliwell». Охлаждение – статическое, размораживание – автоматическое. Детали витрин изготовлены из нержавеющей стали фирмы «Arcelor».   Комплектация для центрального холодоснабжения: воздухоохладитель, ТРВ, соленоидный клапан, обратный клапан, электронный блок управления, система трубопроводов. </t>
    </r>
  </si>
  <si>
    <t>встроенный холод</t>
  </si>
  <si>
    <t>ВУ 17-180</t>
  </si>
  <si>
    <t>-3…+3</t>
  </si>
  <si>
    <t>ВУ 17-200</t>
  </si>
  <si>
    <t>ВУ 17-260</t>
  </si>
  <si>
    <t>под централизованное холодоснабжение</t>
  </si>
  <si>
    <r>
      <t>«MИРАНДА»</t>
    </r>
    <r>
      <rPr>
        <sz val="10"/>
        <color indexed="8"/>
        <rFont val="Arial"/>
        <family val="2"/>
      </rPr>
      <t xml:space="preserve"> (холодильная витрина островного типа). Температура эксплуатации: +12°С …+25°С, агрегат фирмы «Danfoss» и «Aspera», охлаждение – динамическое, размораживание – автоматическое с помощью ТЭНов, собираются в линию как со встроенными, так и с выносными агрегатами и централями. Комплектация для центрального холодоснабжения: воздухоохладитель, ТРВ, соленоидный клапан, обратный клапан, электронный блок управления, система трубопроводов. </t>
    </r>
  </si>
  <si>
    <t>ВН 8-160</t>
  </si>
  <si>
    <t>-20…-18</t>
  </si>
  <si>
    <t>ВН 8-200</t>
  </si>
  <si>
    <t>ВН 8-260</t>
  </si>
  <si>
    <t>Опции: ночная шторка</t>
  </si>
  <si>
    <t>Делитель</t>
  </si>
  <si>
    <t>надстройка L 160</t>
  </si>
  <si>
    <t>надстройка L 200</t>
  </si>
  <si>
    <t>Надстройка L 260</t>
  </si>
  <si>
    <r>
      <t xml:space="preserve"> «ВИОЛА»</t>
    </r>
    <r>
      <rPr>
        <sz val="10"/>
        <color indexed="8"/>
        <rFont val="Arial"/>
        <family val="2"/>
      </rPr>
      <t xml:space="preserve"> (пристенные охлаждаемые стеллажи). Температура эксплуатации: +12°С …+25°С, агрегаты фирмы </t>
    </r>
  </si>
  <si>
    <t>«TECUMSEH EUROPE», охлаждение – динамическое, собираются в линию как со встроенными, так и с выносными агрегатами и централями, размораживание – автоматическое с помощью ТЭНов, выпаривание конденсата – автоматическое с помощью специализированных ТЭНов.</t>
  </si>
  <si>
    <t xml:space="preserve">Комплектация для центрального холодоснабжения: воздухоохладитель, ТРВ, соленоидный клапан, обратный клапан, электронный блок управления, система трубопроводов.    Ф – фруктовая. </t>
  </si>
  <si>
    <r>
      <t xml:space="preserve">ВС7-160 \Ф </t>
    </r>
    <r>
      <rPr>
        <sz val="10"/>
        <color indexed="8"/>
        <rFont val="Arial"/>
        <family val="2"/>
      </rPr>
      <t>с ночной шторкой</t>
    </r>
  </si>
  <si>
    <t>+4…+8</t>
  </si>
  <si>
    <r>
      <t>ВС7-200 \Ф</t>
    </r>
    <r>
      <rPr>
        <sz val="10"/>
        <color indexed="8"/>
        <rFont val="Arial"/>
        <family val="2"/>
      </rPr>
      <t xml:space="preserve"> с ночной шторкой</t>
    </r>
  </si>
  <si>
    <r>
      <t>ВС7-260 \Ф</t>
    </r>
    <r>
      <rPr>
        <sz val="10"/>
        <color indexed="8"/>
        <rFont val="Arial"/>
        <family val="2"/>
      </rPr>
      <t xml:space="preserve"> с ночной шторкой</t>
    </r>
  </si>
  <si>
    <t>Ночная шторка</t>
  </si>
  <si>
    <r>
      <t xml:space="preserve">«ВИОЛЕТА» </t>
    </r>
    <r>
      <rPr>
        <sz val="10"/>
        <color indexed="8"/>
        <rFont val="Arial"/>
        <family val="2"/>
      </rPr>
      <t xml:space="preserve">(пристенные охлаждаемые стеллажи). Температура эксплуатации: +12°С …+25°С, агрегаты фирмы </t>
    </r>
  </si>
  <si>
    <t>«TECUMSEH EUROPE», охлаждение – динамическое, собираются в линию как со встроенными, так и с выносными агрегатами и централями, размораживание – автоматическое с помощью ТЭНов, выпаривание конденсата – автоматическое с помощью специализированных ТЭНов.    Ф – фруктовая.</t>
  </si>
  <si>
    <r>
      <t>ВС15-160 \Ф</t>
    </r>
    <r>
      <rPr>
        <sz val="10"/>
        <color indexed="8"/>
        <rFont val="Arial"/>
        <family val="2"/>
      </rPr>
      <t xml:space="preserve"> с ночной шторкой</t>
    </r>
  </si>
  <si>
    <r>
      <t>ВС15-200 \Ф</t>
    </r>
    <r>
      <rPr>
        <sz val="10"/>
        <color indexed="8"/>
        <rFont val="Arial"/>
        <family val="2"/>
      </rPr>
      <t xml:space="preserve"> с ночной шторкой</t>
    </r>
  </si>
  <si>
    <r>
      <t>ВС15-250 \Ф</t>
    </r>
    <r>
      <rPr>
        <sz val="10"/>
        <color indexed="8"/>
        <rFont val="Arial"/>
        <family val="2"/>
      </rPr>
      <t xml:space="preserve"> с ночной шторкой</t>
    </r>
  </si>
  <si>
    <t>Витрины холодильные</t>
  </si>
  <si>
    <t>Воздухоохладитель</t>
  </si>
  <si>
    <t>Шкаф управления</t>
  </si>
  <si>
    <t>Монтажный комплект</t>
  </si>
  <si>
    <t>33900(спец)</t>
  </si>
  <si>
    <t>72400(спец)</t>
  </si>
  <si>
    <t>36700(спец)</t>
  </si>
  <si>
    <t>40900(спец)</t>
  </si>
  <si>
    <t>47900(спец)</t>
  </si>
  <si>
    <t>59400(спец)</t>
  </si>
  <si>
    <t>45400(спец)</t>
  </si>
  <si>
    <t>50000(спец)</t>
  </si>
  <si>
    <t>фурнитуры - 9250 руб.</t>
  </si>
  <si>
    <t>29500(спец)</t>
  </si>
  <si>
    <t>33500(спец)</t>
  </si>
  <si>
    <t>41200(спец)</t>
  </si>
  <si>
    <t>54500(спец)</t>
  </si>
  <si>
    <t>39500(спец)</t>
  </si>
  <si>
    <t>46500(спец)</t>
  </si>
  <si>
    <t>55000(спец)</t>
  </si>
  <si>
    <t>79500(спец)</t>
  </si>
  <si>
    <t>88472/92148</t>
  </si>
  <si>
    <t>91229/94905</t>
  </si>
  <si>
    <t>115564/119240</t>
  </si>
  <si>
    <t>76723/81598</t>
  </si>
  <si>
    <t>79120/84035</t>
  </si>
  <si>
    <t>98281/103736</t>
  </si>
  <si>
    <t xml:space="preserve">за 1 кв.м - 2339 руб. за кв.м </t>
  </si>
  <si>
    <t>Цены, в т.ч. НДС 18% действительны с 1.12.09</t>
  </si>
  <si>
    <t xml:space="preserve">                                           Цены действительны с 1.12.2009 г.</t>
  </si>
  <si>
    <t>(АМS 105)</t>
  </si>
  <si>
    <t>(АМS 120)</t>
  </si>
  <si>
    <t>(АМS 330N)</t>
  </si>
  <si>
    <r>
      <t>AMS 107</t>
    </r>
    <r>
      <rPr>
        <b/>
        <sz val="10"/>
        <color indexed="8"/>
        <rFont val="Times New Roman"/>
        <family val="1"/>
      </rPr>
      <t>/ АСМ075  / MGM 107</t>
    </r>
  </si>
  <si>
    <r>
      <t>AMS 120</t>
    </r>
    <r>
      <rPr>
        <b/>
        <sz val="10"/>
        <color indexed="8"/>
        <rFont val="Times New Roman"/>
        <family val="1"/>
      </rPr>
      <t>/ АСМ120 / MGM 212</t>
    </r>
  </si>
  <si>
    <r>
      <t>АМS 330N*</t>
    </r>
    <r>
      <rPr>
        <b/>
        <sz val="10"/>
        <color indexed="8"/>
        <rFont val="Times New Roman"/>
        <family val="1"/>
      </rPr>
      <t>/АСМ150/MGM 315</t>
    </r>
  </si>
  <si>
    <r>
      <t>AMS 235**</t>
    </r>
    <r>
      <rPr>
        <b/>
        <sz val="10"/>
        <color indexed="8"/>
        <rFont val="Times New Roman"/>
        <family val="1"/>
      </rPr>
      <t>/ VTM301 / -</t>
    </r>
  </si>
  <si>
    <r>
      <t>AMS 335N**</t>
    </r>
    <r>
      <rPr>
        <b/>
        <sz val="10"/>
        <color indexed="8"/>
        <rFont val="Times New Roman"/>
        <family val="1"/>
      </rPr>
      <t>/ VTM 400/-</t>
    </r>
  </si>
  <si>
    <r>
      <t>AMS 335T**</t>
    </r>
    <r>
      <rPr>
        <b/>
        <sz val="10"/>
        <color indexed="8"/>
        <rFont val="Times New Roman"/>
        <family val="1"/>
      </rPr>
      <t>/ VTM 500/-</t>
    </r>
  </si>
  <si>
    <r>
      <t>KMS 107</t>
    </r>
    <r>
      <rPr>
        <b/>
        <sz val="10"/>
        <color indexed="8"/>
        <rFont val="Times New Roman"/>
        <family val="1"/>
      </rPr>
      <t>/ CSM 075 / MGS 107</t>
    </r>
  </si>
  <si>
    <r>
      <t>KMS 120</t>
    </r>
    <r>
      <rPr>
        <b/>
        <sz val="10"/>
        <color indexed="8"/>
        <rFont val="Times New Roman"/>
        <family val="1"/>
      </rPr>
      <t>/ CSM120/ MGS 212</t>
    </r>
  </si>
  <si>
    <r>
      <t>KMS 330N*</t>
    </r>
    <r>
      <rPr>
        <b/>
        <sz val="10"/>
        <color indexed="8"/>
        <rFont val="Times New Roman"/>
        <family val="1"/>
      </rPr>
      <t>/ CSM150 / MGS 315</t>
    </r>
  </si>
  <si>
    <r>
      <t>KMS 235**</t>
    </r>
    <r>
      <rPr>
        <b/>
        <sz val="10"/>
        <color indexed="8"/>
        <rFont val="Times New Roman"/>
        <family val="1"/>
      </rPr>
      <t>/  CSM 301  / -</t>
    </r>
  </si>
  <si>
    <r>
      <t>KMS 335N**</t>
    </r>
    <r>
      <rPr>
        <b/>
        <sz val="10"/>
        <color indexed="8"/>
        <rFont val="Times New Roman"/>
        <family val="1"/>
      </rPr>
      <t>/  CSM 400  / -</t>
    </r>
  </si>
  <si>
    <r>
      <t>KMS 335T**</t>
    </r>
    <r>
      <rPr>
        <b/>
        <sz val="10"/>
        <color indexed="8"/>
        <rFont val="Times New Roman"/>
        <family val="1"/>
      </rPr>
      <t>/  СSM 500  / -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</si>
</sst>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[$€-2]\ * #,##0.00_-;\-[$€-2]\ * #,##0.00_-;_-[$€-2]\ * &quot;-&quot;??_-;_-@_-"/>
    <numFmt numFmtId="165" formatCode="0.0"/>
  </numFmts>
  <fonts count="8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sz val="10"/>
      <name val="Arial Cyr"/>
      <family val="0"/>
    </font>
    <font>
      <b/>
      <i/>
      <u val="single"/>
      <sz val="12"/>
      <name val="Times New Roman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sz val="11"/>
      <name val="Symbol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Calibri"/>
      <family val="2"/>
    </font>
    <font>
      <i/>
      <sz val="13"/>
      <name val="Times New Roman"/>
      <family val="1"/>
    </font>
    <font>
      <b/>
      <i/>
      <sz val="20"/>
      <name val="Times New Roman"/>
      <family val="1"/>
    </font>
    <font>
      <sz val="10"/>
      <name val="Arial Cyr"/>
      <family val="0"/>
    </font>
    <font>
      <b/>
      <u val="single"/>
      <sz val="10"/>
      <color indexed="18"/>
      <name val="Arial"/>
      <family val="2"/>
    </font>
    <font>
      <b/>
      <i/>
      <sz val="10"/>
      <name val="Arial Cyr"/>
      <family val="0"/>
    </font>
    <font>
      <b/>
      <sz val="12"/>
      <color indexed="10"/>
      <name val="Arial Cyr"/>
      <family val="0"/>
    </font>
    <font>
      <b/>
      <u val="single"/>
      <sz val="12"/>
      <color indexed="10"/>
      <name val="Arial Cyr"/>
      <family val="0"/>
    </font>
    <font>
      <b/>
      <sz val="12"/>
      <name val="Arial Cyr"/>
      <family val="0"/>
    </font>
    <font>
      <b/>
      <vertAlign val="superscript"/>
      <sz val="7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Latin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Wingdings"/>
      <family val="0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8"/>
      <name val="Symbol"/>
      <family val="1"/>
    </font>
    <font>
      <b/>
      <sz val="4"/>
      <color indexed="8"/>
      <name val="Arial"/>
      <family val="2"/>
    </font>
    <font>
      <b/>
      <i/>
      <sz val="11"/>
      <color indexed="8"/>
      <name val="Arial"/>
      <family val="2"/>
    </font>
    <font>
      <sz val="9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4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 Black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4"/>
        <bgColor indexed="45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68" fillId="7" borderId="1" applyNumberFormat="0" applyAlignment="0" applyProtection="0"/>
    <xf numFmtId="0" fontId="69" fillId="20" borderId="2" applyNumberFormat="0" applyAlignment="0" applyProtection="0"/>
    <xf numFmtId="0" fontId="70" fillId="20" borderId="1" applyNumberFormat="0" applyAlignment="0" applyProtection="0"/>
    <xf numFmtId="0" fontId="7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75" fillId="21" borderId="7" applyNumberFormat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4" borderId="0" applyNumberFormat="0" applyBorder="0" applyAlignment="0" applyProtection="0"/>
  </cellStyleXfs>
  <cellXfs count="3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7" fillId="0" borderId="12" xfId="0" applyFont="1" applyBorder="1" applyAlignment="1">
      <alignment horizontal="center" vertical="center" wrapText="1"/>
    </xf>
    <xf numFmtId="0" fontId="71" fillId="0" borderId="0" xfId="42" applyAlignment="1" applyProtection="1">
      <alignment/>
      <protection/>
    </xf>
    <xf numFmtId="0" fontId="48" fillId="0" borderId="0" xfId="0" applyFont="1" applyAlignment="1">
      <alignment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17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2" fontId="21" fillId="0" borderId="20" xfId="0" applyNumberFormat="1" applyFont="1" applyBorder="1" applyAlignment="1">
      <alignment horizontal="center" vertical="center"/>
    </xf>
    <xf numFmtId="165" fontId="19" fillId="0" borderId="20" xfId="0" applyNumberFormat="1" applyFont="1" applyBorder="1" applyAlignment="1">
      <alignment horizontal="center" vertical="center"/>
    </xf>
    <xf numFmtId="165" fontId="4" fillId="0" borderId="20" xfId="0" applyNumberFormat="1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2" fontId="21" fillId="0" borderId="15" xfId="0" applyNumberFormat="1" applyFont="1" applyBorder="1" applyAlignment="1">
      <alignment horizontal="center" vertical="center"/>
    </xf>
    <xf numFmtId="165" fontId="19" fillId="0" borderId="15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165" fontId="4" fillId="0" borderId="22" xfId="0" applyNumberFormat="1" applyFont="1" applyBorder="1" applyAlignment="1">
      <alignment horizontal="center" vertical="center"/>
    </xf>
    <xf numFmtId="2" fontId="21" fillId="0" borderId="23" xfId="0" applyNumberFormat="1" applyFont="1" applyBorder="1" applyAlignment="1">
      <alignment horizontal="center" vertical="center"/>
    </xf>
    <xf numFmtId="165" fontId="19" fillId="0" borderId="23" xfId="0" applyNumberFormat="1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9" fillId="3" borderId="25" xfId="0" applyFont="1" applyFill="1" applyBorder="1" applyAlignment="1">
      <alignment horizontal="center" vertical="center" wrapText="1"/>
    </xf>
    <xf numFmtId="0" fontId="50" fillId="3" borderId="17" xfId="0" applyFont="1" applyFill="1" applyBorder="1" applyAlignment="1">
      <alignment horizontal="center" vertical="center" wrapText="1"/>
    </xf>
    <xf numFmtId="0" fontId="49" fillId="3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1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left" vertical="center"/>
    </xf>
    <xf numFmtId="0" fontId="49" fillId="3" borderId="25" xfId="0" applyFont="1" applyFill="1" applyBorder="1" applyAlignment="1">
      <alignment horizontal="center" wrapText="1"/>
    </xf>
    <xf numFmtId="0" fontId="50" fillId="3" borderId="17" xfId="0" applyFont="1" applyFill="1" applyBorder="1" applyAlignment="1">
      <alignment horizontal="center" wrapText="1"/>
    </xf>
    <xf numFmtId="0" fontId="49" fillId="3" borderId="17" xfId="0" applyFont="1" applyFill="1" applyBorder="1" applyAlignment="1">
      <alignment horizontal="center" wrapText="1"/>
    </xf>
    <xf numFmtId="0" fontId="33" fillId="0" borderId="15" xfId="0" applyFont="1" applyBorder="1" applyAlignment="1">
      <alignment horizontal="center" vertical="center" wrapText="1"/>
    </xf>
    <xf numFmtId="0" fontId="42" fillId="21" borderId="26" xfId="0" applyFont="1" applyFill="1" applyBorder="1" applyAlignment="1">
      <alignment/>
    </xf>
    <xf numFmtId="0" fontId="43" fillId="21" borderId="12" xfId="0" applyFont="1" applyFill="1" applyBorder="1" applyAlignment="1">
      <alignment horizontal="center"/>
    </xf>
    <xf numFmtId="0" fontId="43" fillId="21" borderId="12" xfId="0" applyFont="1" applyFill="1" applyBorder="1" applyAlignment="1">
      <alignment horizontal="center" vertical="top" wrapText="1"/>
    </xf>
    <xf numFmtId="0" fontId="42" fillId="0" borderId="26" xfId="0" applyFont="1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2" xfId="0" applyFont="1" applyBorder="1" applyAlignment="1">
      <alignment horizontal="center" vertical="top" wrapText="1"/>
    </xf>
    <xf numFmtId="0" fontId="42" fillId="21" borderId="27" xfId="0" applyFont="1" applyFill="1" applyBorder="1" applyAlignment="1">
      <alignment/>
    </xf>
    <xf numFmtId="0" fontId="43" fillId="21" borderId="28" xfId="0" applyFont="1" applyFill="1" applyBorder="1" applyAlignment="1">
      <alignment horizontal="center"/>
    </xf>
    <xf numFmtId="0" fontId="43" fillId="21" borderId="28" xfId="0" applyFont="1" applyFill="1" applyBorder="1" applyAlignment="1">
      <alignment horizontal="center" vertical="top" wrapText="1"/>
    </xf>
    <xf numFmtId="0" fontId="52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left" indent="1"/>
    </xf>
    <xf numFmtId="0" fontId="35" fillId="0" borderId="0" xfId="0" applyFont="1" applyAlignment="1">
      <alignment/>
    </xf>
    <xf numFmtId="0" fontId="26" fillId="0" borderId="0" xfId="0" applyFont="1" applyAlignment="1">
      <alignment/>
    </xf>
    <xf numFmtId="165" fontId="43" fillId="0" borderId="12" xfId="0" applyNumberFormat="1" applyFont="1" applyBorder="1" applyAlignment="1">
      <alignment horizontal="center"/>
    </xf>
    <xf numFmtId="0" fontId="42" fillId="21" borderId="29" xfId="0" applyFont="1" applyFill="1" applyBorder="1" applyAlignment="1">
      <alignment horizontal="center"/>
    </xf>
    <xf numFmtId="0" fontId="33" fillId="0" borderId="15" xfId="0" applyFont="1" applyBorder="1" applyAlignment="1">
      <alignment horizontal="center" vertical="center" wrapText="1"/>
    </xf>
    <xf numFmtId="0" fontId="53" fillId="21" borderId="26" xfId="0" applyFont="1" applyFill="1" applyBorder="1" applyAlignment="1">
      <alignment horizontal="center"/>
    </xf>
    <xf numFmtId="0" fontId="29" fillId="21" borderId="12" xfId="0" applyFont="1" applyFill="1" applyBorder="1" applyAlignment="1">
      <alignment horizontal="center" wrapText="1"/>
    </xf>
    <xf numFmtId="0" fontId="29" fillId="21" borderId="12" xfId="0" applyFont="1" applyFill="1" applyBorder="1" applyAlignment="1">
      <alignment horizontal="center"/>
    </xf>
    <xf numFmtId="0" fontId="31" fillId="21" borderId="29" xfId="0" applyFont="1" applyFill="1" applyBorder="1" applyAlignment="1">
      <alignment horizontal="center"/>
    </xf>
    <xf numFmtId="0" fontId="53" fillId="0" borderId="26" xfId="0" applyFont="1" applyBorder="1" applyAlignment="1">
      <alignment horizontal="center"/>
    </xf>
    <xf numFmtId="0" fontId="29" fillId="0" borderId="12" xfId="0" applyFont="1" applyBorder="1" applyAlignment="1">
      <alignment horizontal="center" vertical="top" wrapText="1"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53" fillId="21" borderId="27" xfId="0" applyFont="1" applyFill="1" applyBorder="1" applyAlignment="1">
      <alignment horizontal="center"/>
    </xf>
    <xf numFmtId="0" fontId="29" fillId="21" borderId="28" xfId="0" applyFont="1" applyFill="1" applyBorder="1" applyAlignment="1">
      <alignment horizontal="center" vertical="top" wrapText="1"/>
    </xf>
    <xf numFmtId="0" fontId="29" fillId="21" borderId="28" xfId="0" applyFont="1" applyFill="1" applyBorder="1" applyAlignment="1">
      <alignment horizontal="center"/>
    </xf>
    <xf numFmtId="0" fontId="29" fillId="21" borderId="28" xfId="0" applyFont="1" applyFill="1" applyBorder="1" applyAlignment="1">
      <alignment horizontal="center" wrapText="1"/>
    </xf>
    <xf numFmtId="0" fontId="29" fillId="21" borderId="12" xfId="0" applyFont="1" applyFill="1" applyBorder="1" applyAlignment="1">
      <alignment horizontal="center" vertical="top" wrapText="1"/>
    </xf>
    <xf numFmtId="0" fontId="53" fillId="0" borderId="27" xfId="0" applyFont="1" applyBorder="1" applyAlignment="1">
      <alignment horizontal="center"/>
    </xf>
    <xf numFmtId="0" fontId="29" fillId="0" borderId="28" xfId="0" applyFont="1" applyBorder="1" applyAlignment="1">
      <alignment horizontal="center" vertical="top" wrapText="1"/>
    </xf>
    <xf numFmtId="0" fontId="29" fillId="0" borderId="28" xfId="0" applyFont="1" applyBorder="1" applyAlignment="1">
      <alignment horizontal="center"/>
    </xf>
    <xf numFmtId="0" fontId="29" fillId="0" borderId="28" xfId="0" applyFont="1" applyBorder="1" applyAlignment="1">
      <alignment horizont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46" fillId="24" borderId="32" xfId="0" applyFont="1" applyFill="1" applyBorder="1" applyAlignment="1">
      <alignment horizontal="center" wrapText="1"/>
    </xf>
    <xf numFmtId="0" fontId="46" fillId="24" borderId="33" xfId="0" applyFont="1" applyFill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6" fillId="0" borderId="12" xfId="0" applyFont="1" applyBorder="1" applyAlignment="1">
      <alignment horizontal="center" wrapText="1"/>
    </xf>
    <xf numFmtId="0" fontId="55" fillId="0" borderId="34" xfId="0" applyFont="1" applyBorder="1" applyAlignment="1">
      <alignment horizontal="right"/>
    </xf>
    <xf numFmtId="0" fontId="55" fillId="0" borderId="35" xfId="0" applyFont="1" applyBorder="1" applyAlignment="1">
      <alignment horizontal="center" wrapText="1"/>
    </xf>
    <xf numFmtId="0" fontId="55" fillId="0" borderId="35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5" fillId="0" borderId="14" xfId="0" applyFont="1" applyBorder="1" applyAlignment="1">
      <alignment horizontal="center" wrapText="1"/>
    </xf>
    <xf numFmtId="0" fontId="55" fillId="0" borderId="14" xfId="0" applyFont="1" applyBorder="1" applyAlignment="1">
      <alignment horizontal="center"/>
    </xf>
    <xf numFmtId="0" fontId="56" fillId="0" borderId="37" xfId="0" applyFont="1" applyBorder="1" applyAlignment="1">
      <alignment horizontal="center"/>
    </xf>
    <xf numFmtId="0" fontId="56" fillId="0" borderId="38" xfId="0" applyFont="1" applyBorder="1" applyAlignment="1">
      <alignment horizontal="center" wrapText="1"/>
    </xf>
    <xf numFmtId="0" fontId="56" fillId="0" borderId="38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12" xfId="0" applyFont="1" applyBorder="1" applyAlignment="1">
      <alignment horizontal="center" wrapText="1"/>
    </xf>
    <xf numFmtId="0" fontId="56" fillId="0" borderId="12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6" fillId="0" borderId="28" xfId="0" applyFont="1" applyBorder="1" applyAlignment="1">
      <alignment horizontal="center" wrapText="1"/>
    </xf>
    <xf numFmtId="0" fontId="56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1" fillId="0" borderId="0" xfId="42" applyAlignment="1" applyProtection="1">
      <alignment horizontal="left" vertical="center"/>
      <protection/>
    </xf>
    <xf numFmtId="0" fontId="43" fillId="21" borderId="39" xfId="0" applyFont="1" applyFill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3" fillId="21" borderId="40" xfId="0" applyFont="1" applyFill="1" applyBorder="1" applyAlignment="1">
      <alignment horizontal="center"/>
    </xf>
    <xf numFmtId="0" fontId="42" fillId="21" borderId="15" xfId="0" applyFont="1" applyFill="1" applyBorder="1" applyAlignment="1">
      <alignment horizontal="center"/>
    </xf>
    <xf numFmtId="0" fontId="42" fillId="0" borderId="17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41" xfId="0" applyFont="1" applyBorder="1" applyAlignment="1">
      <alignment vertical="center" wrapText="1"/>
    </xf>
    <xf numFmtId="0" fontId="43" fillId="0" borderId="39" xfId="0" applyFont="1" applyBorder="1" applyAlignment="1">
      <alignment horizontal="center" vertical="center" wrapText="1"/>
    </xf>
    <xf numFmtId="0" fontId="42" fillId="0" borderId="42" xfId="0" applyFont="1" applyBorder="1" applyAlignment="1">
      <alignment vertical="center" wrapText="1"/>
    </xf>
    <xf numFmtId="0" fontId="43" fillId="0" borderId="4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2" fillId="0" borderId="41" xfId="0" applyFont="1" applyBorder="1" applyAlignment="1">
      <alignment wrapText="1"/>
    </xf>
    <xf numFmtId="0" fontId="43" fillId="0" borderId="39" xfId="0" applyFont="1" applyBorder="1" applyAlignment="1">
      <alignment horizontal="center" wrapText="1"/>
    </xf>
    <xf numFmtId="0" fontId="42" fillId="0" borderId="42" xfId="0" applyFont="1" applyBorder="1" applyAlignment="1">
      <alignment wrapText="1"/>
    </xf>
    <xf numFmtId="0" fontId="43" fillId="0" borderId="43" xfId="0" applyFont="1" applyBorder="1" applyAlignment="1">
      <alignment horizontal="center" wrapText="1"/>
    </xf>
    <xf numFmtId="0" fontId="42" fillId="0" borderId="39" xfId="0" applyFont="1" applyBorder="1" applyAlignment="1">
      <alignment vertical="center" wrapText="1"/>
    </xf>
    <xf numFmtId="0" fontId="29" fillId="20" borderId="44" xfId="0" applyFont="1" applyFill="1" applyBorder="1" applyAlignment="1">
      <alignment horizontal="center" vertical="center" wrapText="1"/>
    </xf>
    <xf numFmtId="0" fontId="29" fillId="20" borderId="30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1" fontId="42" fillId="0" borderId="12" xfId="0" applyNumberFormat="1" applyFont="1" applyBorder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35" fillId="0" borderId="45" xfId="0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0" fontId="29" fillId="2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35" fillId="0" borderId="46" xfId="0" applyFont="1" applyBorder="1" applyAlignment="1">
      <alignment vertical="center" wrapText="1"/>
    </xf>
    <xf numFmtId="0" fontId="43" fillId="0" borderId="39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right" vertical="center" wrapText="1"/>
    </xf>
    <xf numFmtId="0" fontId="42" fillId="0" borderId="15" xfId="0" applyFont="1" applyBorder="1" applyAlignment="1">
      <alignment vertical="center" wrapText="1"/>
    </xf>
    <xf numFmtId="0" fontId="42" fillId="0" borderId="15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 wrapText="1"/>
    </xf>
    <xf numFmtId="0" fontId="42" fillId="0" borderId="12" xfId="0" applyFont="1" applyBorder="1" applyAlignment="1">
      <alignment horizontal="right" vertical="center" wrapText="1"/>
    </xf>
    <xf numFmtId="0" fontId="54" fillId="0" borderId="0" xfId="0" applyFont="1" applyAlignment="1">
      <alignment wrapText="1"/>
    </xf>
    <xf numFmtId="0" fontId="42" fillId="0" borderId="41" xfId="0" applyFont="1" applyBorder="1" applyAlignment="1">
      <alignment vertical="center" wrapText="1"/>
    </xf>
    <xf numFmtId="0" fontId="42" fillId="0" borderId="39" xfId="0" applyFont="1" applyBorder="1" applyAlignment="1">
      <alignment vertical="center" wrapText="1"/>
    </xf>
    <xf numFmtId="0" fontId="35" fillId="0" borderId="46" xfId="0" applyFont="1" applyBorder="1" applyAlignment="1">
      <alignment vertical="center" wrapText="1"/>
    </xf>
    <xf numFmtId="0" fontId="35" fillId="0" borderId="17" xfId="0" applyFont="1" applyBorder="1" applyAlignment="1">
      <alignment vertical="center" wrapText="1"/>
    </xf>
    <xf numFmtId="0" fontId="65" fillId="0" borderId="41" xfId="0" applyFont="1" applyBorder="1" applyAlignment="1">
      <alignment vertical="center" wrapText="1"/>
    </xf>
    <xf numFmtId="0" fontId="65" fillId="0" borderId="39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0" fontId="65" fillId="0" borderId="47" xfId="0" applyFont="1" applyBorder="1" applyAlignment="1">
      <alignment horizontal="justify" vertical="center" wrapText="1"/>
    </xf>
    <xf numFmtId="0" fontId="65" fillId="0" borderId="45" xfId="0" applyFont="1" applyBorder="1" applyAlignment="1">
      <alignment horizontal="justify" vertical="center" wrapText="1"/>
    </xf>
    <xf numFmtId="0" fontId="26" fillId="0" borderId="39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35" fillId="0" borderId="44" xfId="0" applyFont="1" applyBorder="1" applyAlignment="1">
      <alignment vertical="center" wrapText="1"/>
    </xf>
    <xf numFmtId="0" fontId="35" fillId="0" borderId="31" xfId="0" applyFont="1" applyBorder="1" applyAlignment="1">
      <alignment vertical="center" wrapText="1"/>
    </xf>
    <xf numFmtId="0" fontId="35" fillId="0" borderId="16" xfId="0" applyFont="1" applyBorder="1" applyAlignment="1">
      <alignment vertical="center" wrapText="1"/>
    </xf>
    <xf numFmtId="0" fontId="43" fillId="0" borderId="45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66" fillId="0" borderId="45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justify" vertical="center" wrapText="1"/>
    </xf>
    <xf numFmtId="0" fontId="35" fillId="0" borderId="45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42" fillId="0" borderId="45" xfId="0" applyFont="1" applyBorder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29" fillId="20" borderId="46" xfId="0" applyFont="1" applyFill="1" applyBorder="1" applyAlignment="1">
      <alignment horizontal="center" vertical="center" wrapText="1"/>
    </xf>
    <xf numFmtId="0" fontId="29" fillId="20" borderId="17" xfId="0" applyFont="1" applyFill="1" applyBorder="1" applyAlignment="1">
      <alignment horizontal="center" vertical="center" wrapText="1"/>
    </xf>
    <xf numFmtId="0" fontId="29" fillId="20" borderId="47" xfId="0" applyFont="1" applyFill="1" applyBorder="1" applyAlignment="1">
      <alignment horizontal="center" vertical="center" wrapText="1"/>
    </xf>
    <xf numFmtId="0" fontId="29" fillId="20" borderId="30" xfId="0" applyFont="1" applyFill="1" applyBorder="1" applyAlignment="1">
      <alignment horizontal="center" vertical="center" wrapText="1"/>
    </xf>
    <xf numFmtId="0" fontId="29" fillId="20" borderId="48" xfId="0" applyFont="1" applyFill="1" applyBorder="1" applyAlignment="1">
      <alignment horizontal="center" vertical="center" wrapText="1"/>
    </xf>
    <xf numFmtId="0" fontId="65" fillId="0" borderId="46" xfId="0" applyFont="1" applyBorder="1" applyAlignment="1">
      <alignment horizontal="justify" vertical="center" wrapText="1"/>
    </xf>
    <xf numFmtId="0" fontId="65" fillId="0" borderId="48" xfId="0" applyFont="1" applyBorder="1" applyAlignment="1">
      <alignment horizontal="justify" vertical="center" wrapText="1"/>
    </xf>
    <xf numFmtId="0" fontId="65" fillId="0" borderId="17" xfId="0" applyFont="1" applyBorder="1" applyAlignment="1">
      <alignment horizontal="justify" vertical="center" wrapText="1"/>
    </xf>
    <xf numFmtId="0" fontId="51" fillId="0" borderId="44" xfId="0" applyFont="1" applyBorder="1" applyAlignment="1">
      <alignment vertical="center" wrapText="1"/>
    </xf>
    <xf numFmtId="0" fontId="51" fillId="0" borderId="31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43" fillId="0" borderId="46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65" fillId="0" borderId="41" xfId="0" applyFont="1" applyBorder="1" applyAlignment="1">
      <alignment horizontal="justify" vertical="center" wrapText="1"/>
    </xf>
    <xf numFmtId="0" fontId="65" fillId="0" borderId="39" xfId="0" applyFont="1" applyBorder="1" applyAlignment="1">
      <alignment horizontal="justify" vertical="center" wrapText="1"/>
    </xf>
    <xf numFmtId="0" fontId="65" fillId="0" borderId="12" xfId="0" applyFont="1" applyBorder="1" applyAlignment="1">
      <alignment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right" vertical="center" wrapText="1"/>
    </xf>
    <xf numFmtId="0" fontId="65" fillId="0" borderId="47" xfId="0" applyFont="1" applyBorder="1" applyAlignment="1">
      <alignment vertical="center" wrapText="1"/>
    </xf>
    <xf numFmtId="0" fontId="65" fillId="0" borderId="45" xfId="0" applyFont="1" applyBorder="1" applyAlignment="1">
      <alignment vertical="center" wrapText="1"/>
    </xf>
    <xf numFmtId="0" fontId="65" fillId="0" borderId="30" xfId="0" applyFont="1" applyBorder="1" applyAlignment="1">
      <alignment vertical="center" wrapText="1"/>
    </xf>
    <xf numFmtId="0" fontId="42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5" xfId="0" applyFont="1" applyBorder="1" applyAlignment="1">
      <alignment vertical="center" wrapText="1"/>
    </xf>
    <xf numFmtId="0" fontId="65" fillId="0" borderId="49" xfId="0" applyFont="1" applyBorder="1" applyAlignment="1">
      <alignment horizontal="justify" vertical="center" wrapText="1"/>
    </xf>
    <xf numFmtId="0" fontId="65" fillId="0" borderId="0" xfId="0" applyFont="1" applyBorder="1" applyAlignment="1">
      <alignment horizontal="justify" vertical="center" wrapText="1"/>
    </xf>
    <xf numFmtId="0" fontId="65" fillId="0" borderId="14" xfId="0" applyFont="1" applyBorder="1" applyAlignment="1">
      <alignment horizontal="justify" vertical="center" wrapText="1"/>
    </xf>
    <xf numFmtId="0" fontId="43" fillId="0" borderId="49" xfId="0" applyFont="1" applyBorder="1" applyAlignment="1">
      <alignment horizontal="justify" vertical="center" wrapText="1"/>
    </xf>
    <xf numFmtId="0" fontId="43" fillId="0" borderId="0" xfId="0" applyFont="1" applyBorder="1" applyAlignment="1">
      <alignment horizontal="justify" vertical="center" wrapText="1"/>
    </xf>
    <xf numFmtId="0" fontId="43" fillId="0" borderId="14" xfId="0" applyFont="1" applyBorder="1" applyAlignment="1">
      <alignment horizontal="justify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justify" vertical="center" wrapText="1"/>
    </xf>
    <xf numFmtId="0" fontId="43" fillId="0" borderId="39" xfId="0" applyFont="1" applyBorder="1" applyAlignment="1">
      <alignment horizontal="justify" vertical="center" wrapText="1"/>
    </xf>
    <xf numFmtId="0" fontId="43" fillId="0" borderId="12" xfId="0" applyFont="1" applyBorder="1" applyAlignment="1">
      <alignment horizontal="justify" vertical="center" wrapText="1"/>
    </xf>
    <xf numFmtId="0" fontId="35" fillId="0" borderId="31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2" fillId="0" borderId="44" xfId="0" applyFont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56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center" vertical="top" wrapText="1"/>
    </xf>
    <xf numFmtId="0" fontId="11" fillId="0" borderId="0" xfId="0" applyFont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7" fillId="0" borderId="53" xfId="0" applyFont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20" fillId="0" borderId="39" xfId="42" applyFont="1" applyBorder="1" applyAlignment="1" applyProtection="1">
      <alignment horizontal="right" shrinkToFit="1"/>
      <protection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21" fillId="0" borderId="56" xfId="0" applyNumberFormat="1" applyFont="1" applyBorder="1" applyAlignment="1">
      <alignment horizontal="center" vertical="center"/>
    </xf>
    <xf numFmtId="2" fontId="21" fillId="0" borderId="57" xfId="0" applyNumberFormat="1" applyFont="1" applyBorder="1" applyAlignment="1">
      <alignment horizontal="center" vertical="center"/>
    </xf>
    <xf numFmtId="2" fontId="21" fillId="0" borderId="58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8" fillId="0" borderId="0" xfId="0" applyFont="1" applyAlignment="1">
      <alignment horizontal="justify"/>
    </xf>
    <xf numFmtId="0" fontId="57" fillId="0" borderId="0" xfId="0" applyFont="1" applyAlignment="1">
      <alignment horizontal="justify"/>
    </xf>
    <xf numFmtId="0" fontId="29" fillId="0" borderId="0" xfId="0" applyFont="1" applyAlignment="1">
      <alignment/>
    </xf>
    <xf numFmtId="0" fontId="61" fillId="0" borderId="0" xfId="0" applyFont="1" applyAlignment="1">
      <alignment/>
    </xf>
    <xf numFmtId="0" fontId="54" fillId="0" borderId="0" xfId="0" applyFont="1" applyAlignment="1">
      <alignment wrapText="1"/>
    </xf>
    <xf numFmtId="0" fontId="31" fillId="0" borderId="0" xfId="0" applyFont="1" applyAlignment="1">
      <alignment/>
    </xf>
    <xf numFmtId="0" fontId="59" fillId="25" borderId="41" xfId="0" applyFont="1" applyFill="1" applyBorder="1" applyAlignment="1">
      <alignment wrapText="1"/>
    </xf>
    <xf numFmtId="0" fontId="59" fillId="25" borderId="39" xfId="0" applyFont="1" applyFill="1" applyBorder="1" applyAlignment="1">
      <alignment wrapText="1"/>
    </xf>
    <xf numFmtId="0" fontId="59" fillId="25" borderId="12" xfId="0" applyFont="1" applyFill="1" applyBorder="1" applyAlignment="1">
      <alignment wrapText="1"/>
    </xf>
    <xf numFmtId="0" fontId="41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9" fillId="25" borderId="47" xfId="0" applyFont="1" applyFill="1" applyBorder="1" applyAlignment="1">
      <alignment wrapText="1"/>
    </xf>
    <xf numFmtId="0" fontId="49" fillId="25" borderId="45" xfId="0" applyFont="1" applyFill="1" applyBorder="1" applyAlignment="1">
      <alignment wrapText="1"/>
    </xf>
    <xf numFmtId="0" fontId="49" fillId="25" borderId="30" xfId="0" applyFont="1" applyFill="1" applyBorder="1" applyAlignment="1">
      <alignment wrapText="1"/>
    </xf>
    <xf numFmtId="0" fontId="60" fillId="25" borderId="49" xfId="0" applyFont="1" applyFill="1" applyBorder="1" applyAlignment="1">
      <alignment horizontal="center" wrapText="1"/>
    </xf>
    <xf numFmtId="0" fontId="60" fillId="25" borderId="0" xfId="0" applyFont="1" applyFill="1" applyBorder="1" applyAlignment="1">
      <alignment horizontal="center" wrapText="1"/>
    </xf>
    <xf numFmtId="0" fontId="60" fillId="25" borderId="14" xfId="0" applyFont="1" applyFill="1" applyBorder="1" applyAlignment="1">
      <alignment horizontal="center" wrapText="1"/>
    </xf>
    <xf numFmtId="0" fontId="49" fillId="25" borderId="68" xfId="0" applyFont="1" applyFill="1" applyBorder="1" applyAlignment="1">
      <alignment wrapText="1"/>
    </xf>
    <xf numFmtId="0" fontId="49" fillId="25" borderId="69" xfId="0" applyFont="1" applyFill="1" applyBorder="1" applyAlignment="1">
      <alignment wrapText="1"/>
    </xf>
    <xf numFmtId="0" fontId="49" fillId="25" borderId="70" xfId="0" applyFont="1" applyFill="1" applyBorder="1" applyAlignment="1">
      <alignment wrapText="1"/>
    </xf>
    <xf numFmtId="0" fontId="56" fillId="0" borderId="0" xfId="0" applyFont="1" applyAlignment="1">
      <alignment wrapText="1"/>
    </xf>
    <xf numFmtId="0" fontId="59" fillId="25" borderId="47" xfId="0" applyFont="1" applyFill="1" applyBorder="1" applyAlignment="1">
      <alignment vertical="center" wrapText="1"/>
    </xf>
    <xf numFmtId="0" fontId="59" fillId="25" borderId="45" xfId="0" applyFont="1" applyFill="1" applyBorder="1" applyAlignment="1">
      <alignment vertical="center" wrapText="1"/>
    </xf>
    <xf numFmtId="0" fontId="59" fillId="25" borderId="30" xfId="0" applyFont="1" applyFill="1" applyBorder="1" applyAlignment="1">
      <alignment vertical="center" wrapText="1"/>
    </xf>
    <xf numFmtId="0" fontId="60" fillId="25" borderId="49" xfId="0" applyFont="1" applyFill="1" applyBorder="1" applyAlignment="1">
      <alignment horizontal="center" vertical="center" wrapText="1"/>
    </xf>
    <xf numFmtId="0" fontId="60" fillId="25" borderId="0" xfId="0" applyFont="1" applyFill="1" applyBorder="1" applyAlignment="1">
      <alignment horizontal="center" vertical="center" wrapText="1"/>
    </xf>
    <xf numFmtId="0" fontId="60" fillId="25" borderId="14" xfId="0" applyFont="1" applyFill="1" applyBorder="1" applyAlignment="1">
      <alignment horizontal="center" vertical="center" wrapText="1"/>
    </xf>
    <xf numFmtId="0" fontId="59" fillId="25" borderId="41" xfId="0" applyFont="1" applyFill="1" applyBorder="1" applyAlignment="1">
      <alignment vertical="center" wrapText="1"/>
    </xf>
    <xf numFmtId="0" fontId="59" fillId="25" borderId="39" xfId="0" applyFont="1" applyFill="1" applyBorder="1" applyAlignment="1">
      <alignment vertical="center" wrapText="1"/>
    </xf>
    <xf numFmtId="0" fontId="59" fillId="25" borderId="12" xfId="0" applyFont="1" applyFill="1" applyBorder="1" applyAlignment="1">
      <alignment vertical="center" wrapText="1"/>
    </xf>
    <xf numFmtId="0" fontId="49" fillId="25" borderId="68" xfId="0" applyFont="1" applyFill="1" applyBorder="1" applyAlignment="1">
      <alignment vertical="center" wrapText="1"/>
    </xf>
    <xf numFmtId="0" fontId="49" fillId="25" borderId="69" xfId="0" applyFont="1" applyFill="1" applyBorder="1" applyAlignment="1">
      <alignment vertical="center" wrapText="1"/>
    </xf>
    <xf numFmtId="0" fontId="49" fillId="25" borderId="70" xfId="0" applyFont="1" applyFill="1" applyBorder="1" applyAlignment="1">
      <alignment vertical="center" wrapText="1"/>
    </xf>
    <xf numFmtId="0" fontId="33" fillId="0" borderId="15" xfId="0" applyFont="1" applyBorder="1" applyAlignment="1">
      <alignment horizontal="center" vertical="center" wrapText="1"/>
    </xf>
    <xf numFmtId="0" fontId="29" fillId="25" borderId="31" xfId="0" applyFont="1" applyFill="1" applyBorder="1" applyAlignment="1">
      <alignment horizontal="center" wrapText="1"/>
    </xf>
    <xf numFmtId="0" fontId="29" fillId="25" borderId="71" xfId="0" applyFont="1" applyFill="1" applyBorder="1" applyAlignment="1">
      <alignment horizontal="center" wrapText="1"/>
    </xf>
    <xf numFmtId="0" fontId="29" fillId="0" borderId="72" xfId="0" applyFont="1" applyBorder="1" applyAlignment="1">
      <alignment horizontal="center" wrapText="1"/>
    </xf>
    <xf numFmtId="0" fontId="29" fillId="0" borderId="31" xfId="0" applyFont="1" applyBorder="1" applyAlignment="1">
      <alignment horizontal="center" wrapText="1"/>
    </xf>
    <xf numFmtId="0" fontId="29" fillId="0" borderId="71" xfId="0" applyFont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62" fillId="0" borderId="0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21" borderId="15" xfId="0" applyFont="1" applyFill="1" applyBorder="1" applyAlignment="1">
      <alignment horizontal="center"/>
    </xf>
    <xf numFmtId="0" fontId="33" fillId="0" borderId="15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58" fillId="0" borderId="0" xfId="0" applyFont="1" applyAlignment="1">
      <alignment horizontal="justify" vertical="center"/>
    </xf>
    <xf numFmtId="0" fontId="46" fillId="0" borderId="73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6" fillId="0" borderId="74" xfId="0" applyFont="1" applyBorder="1" applyAlignment="1">
      <alignment horizontal="center" wrapText="1"/>
    </xf>
    <xf numFmtId="0" fontId="63" fillId="0" borderId="0" xfId="0" applyFont="1" applyAlignment="1">
      <alignment vertical="center"/>
    </xf>
    <xf numFmtId="0" fontId="64" fillId="0" borderId="75" xfId="0" applyFont="1" applyBorder="1" applyAlignment="1">
      <alignment horizontal="center"/>
    </xf>
    <xf numFmtId="0" fontId="64" fillId="0" borderId="4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5</xdr:row>
      <xdr:rowOff>152400</xdr:rowOff>
    </xdr:from>
    <xdr:to>
      <xdr:col>0</xdr:col>
      <xdr:colOff>2371725</xdr:colOff>
      <xdr:row>14</xdr:row>
      <xdr:rowOff>57150</xdr:rowOff>
    </xdr:to>
    <xdr:pic>
      <xdr:nvPicPr>
        <xdr:cNvPr id="1" name="Picture 53" descr="Титаниум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47975"/>
          <a:ext cx="17145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25</xdr:row>
      <xdr:rowOff>180975</xdr:rowOff>
    </xdr:from>
    <xdr:to>
      <xdr:col>0</xdr:col>
      <xdr:colOff>2590800</xdr:colOff>
      <xdr:row>35</xdr:row>
      <xdr:rowOff>180975</xdr:rowOff>
    </xdr:to>
    <xdr:pic>
      <xdr:nvPicPr>
        <xdr:cNvPr id="2" name="Picture 54" descr="Ариель с 2х радиусн остеклением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8753475"/>
          <a:ext cx="18383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962025</xdr:colOff>
      <xdr:row>48</xdr:row>
      <xdr:rowOff>38100</xdr:rowOff>
    </xdr:from>
    <xdr:to>
      <xdr:col>0</xdr:col>
      <xdr:colOff>2524125</xdr:colOff>
      <xdr:row>56</xdr:row>
      <xdr:rowOff>57150</xdr:rowOff>
    </xdr:to>
    <xdr:pic>
      <xdr:nvPicPr>
        <xdr:cNvPr id="3" name="Picture 55" descr="Белинда N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13725525"/>
          <a:ext cx="15621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1047750</xdr:colOff>
      <xdr:row>72</xdr:row>
      <xdr:rowOff>133350</xdr:rowOff>
    </xdr:from>
    <xdr:to>
      <xdr:col>0</xdr:col>
      <xdr:colOff>2667000</xdr:colOff>
      <xdr:row>78</xdr:row>
      <xdr:rowOff>114300</xdr:rowOff>
    </xdr:to>
    <xdr:pic>
      <xdr:nvPicPr>
        <xdr:cNvPr id="4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21155025"/>
          <a:ext cx="16192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89</xdr:row>
      <xdr:rowOff>142875</xdr:rowOff>
    </xdr:from>
    <xdr:to>
      <xdr:col>0</xdr:col>
      <xdr:colOff>2381250</xdr:colOff>
      <xdr:row>97</xdr:row>
      <xdr:rowOff>0</xdr:rowOff>
    </xdr:to>
    <xdr:pic>
      <xdr:nvPicPr>
        <xdr:cNvPr id="5" name="Picture 57" descr="Mirand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25260300"/>
          <a:ext cx="17335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117</xdr:row>
      <xdr:rowOff>47625</xdr:rowOff>
    </xdr:from>
    <xdr:to>
      <xdr:col>0</xdr:col>
      <xdr:colOff>2362200</xdr:colOff>
      <xdr:row>122</xdr:row>
      <xdr:rowOff>38100</xdr:rowOff>
    </xdr:to>
    <xdr:pic>
      <xdr:nvPicPr>
        <xdr:cNvPr id="6" name="Picture 58" descr="Виолы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9625" y="31127700"/>
          <a:ext cx="15525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790575</xdr:colOff>
      <xdr:row>125</xdr:row>
      <xdr:rowOff>28575</xdr:rowOff>
    </xdr:from>
    <xdr:to>
      <xdr:col>0</xdr:col>
      <xdr:colOff>2466975</xdr:colOff>
      <xdr:row>129</xdr:row>
      <xdr:rowOff>114300</xdr:rowOff>
    </xdr:to>
    <xdr:pic>
      <xdr:nvPicPr>
        <xdr:cNvPr id="7" name="Picture 59" descr="Виолета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" y="33556575"/>
          <a:ext cx="16764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657225</xdr:colOff>
      <xdr:row>5</xdr:row>
      <xdr:rowOff>152400</xdr:rowOff>
    </xdr:from>
    <xdr:to>
      <xdr:col>0</xdr:col>
      <xdr:colOff>2371725</xdr:colOff>
      <xdr:row>14</xdr:row>
      <xdr:rowOff>57150</xdr:rowOff>
    </xdr:to>
    <xdr:pic>
      <xdr:nvPicPr>
        <xdr:cNvPr id="8" name="Picture 53" descr="Титаниум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847975"/>
          <a:ext cx="17145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25</xdr:row>
      <xdr:rowOff>180975</xdr:rowOff>
    </xdr:from>
    <xdr:to>
      <xdr:col>0</xdr:col>
      <xdr:colOff>2590800</xdr:colOff>
      <xdr:row>35</xdr:row>
      <xdr:rowOff>180975</xdr:rowOff>
    </xdr:to>
    <xdr:pic>
      <xdr:nvPicPr>
        <xdr:cNvPr id="9" name="Picture 54" descr="Ариель с 2х радиусн остеклением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8753475"/>
          <a:ext cx="18383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962025</xdr:colOff>
      <xdr:row>48</xdr:row>
      <xdr:rowOff>38100</xdr:rowOff>
    </xdr:from>
    <xdr:to>
      <xdr:col>0</xdr:col>
      <xdr:colOff>2524125</xdr:colOff>
      <xdr:row>56</xdr:row>
      <xdr:rowOff>57150</xdr:rowOff>
    </xdr:to>
    <xdr:pic>
      <xdr:nvPicPr>
        <xdr:cNvPr id="10" name="Picture 55" descr="Белинда N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13725525"/>
          <a:ext cx="15621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1047750</xdr:colOff>
      <xdr:row>72</xdr:row>
      <xdr:rowOff>133350</xdr:rowOff>
    </xdr:from>
    <xdr:to>
      <xdr:col>0</xdr:col>
      <xdr:colOff>2667000</xdr:colOff>
      <xdr:row>78</xdr:row>
      <xdr:rowOff>114300</xdr:rowOff>
    </xdr:to>
    <xdr:pic>
      <xdr:nvPicPr>
        <xdr:cNvPr id="11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0" y="21155025"/>
          <a:ext cx="16192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647700</xdr:colOff>
      <xdr:row>89</xdr:row>
      <xdr:rowOff>142875</xdr:rowOff>
    </xdr:from>
    <xdr:to>
      <xdr:col>0</xdr:col>
      <xdr:colOff>2381250</xdr:colOff>
      <xdr:row>97</xdr:row>
      <xdr:rowOff>0</xdr:rowOff>
    </xdr:to>
    <xdr:pic>
      <xdr:nvPicPr>
        <xdr:cNvPr id="12" name="Picture 57" descr="Mirand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25260300"/>
          <a:ext cx="17335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809625</xdr:colOff>
      <xdr:row>117</xdr:row>
      <xdr:rowOff>47625</xdr:rowOff>
    </xdr:from>
    <xdr:to>
      <xdr:col>0</xdr:col>
      <xdr:colOff>2362200</xdr:colOff>
      <xdr:row>122</xdr:row>
      <xdr:rowOff>38100</xdr:rowOff>
    </xdr:to>
    <xdr:pic>
      <xdr:nvPicPr>
        <xdr:cNvPr id="13" name="Picture 58" descr="Виолы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9625" y="31127700"/>
          <a:ext cx="15525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790575</xdr:colOff>
      <xdr:row>125</xdr:row>
      <xdr:rowOff>28575</xdr:rowOff>
    </xdr:from>
    <xdr:to>
      <xdr:col>0</xdr:col>
      <xdr:colOff>2466975</xdr:colOff>
      <xdr:row>129</xdr:row>
      <xdr:rowOff>114300</xdr:rowOff>
    </xdr:to>
    <xdr:pic>
      <xdr:nvPicPr>
        <xdr:cNvPr id="14" name="Picture 59" descr="Виолета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" y="33556575"/>
          <a:ext cx="16764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190500</xdr:rowOff>
    </xdr:from>
    <xdr:to>
      <xdr:col>5</xdr:col>
      <xdr:colOff>1171575</xdr:colOff>
      <xdr:row>36</xdr:row>
      <xdr:rowOff>180975</xdr:rowOff>
    </xdr:to>
    <xdr:pic>
      <xdr:nvPicPr>
        <xdr:cNvPr id="1" name="Picture 1" descr="clip_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14775"/>
          <a:ext cx="6162675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44</xdr:row>
      <xdr:rowOff>19050</xdr:rowOff>
    </xdr:from>
    <xdr:to>
      <xdr:col>3</xdr:col>
      <xdr:colOff>581025</xdr:colOff>
      <xdr:row>45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71775" y="10153650"/>
          <a:ext cx="2247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866775</xdr:colOff>
      <xdr:row>44</xdr:row>
      <xdr:rowOff>19050</xdr:rowOff>
    </xdr:from>
    <xdr:to>
      <xdr:col>3</xdr:col>
      <xdr:colOff>581025</xdr:colOff>
      <xdr:row>45</xdr:row>
      <xdr:rowOff>57150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771775" y="10153650"/>
          <a:ext cx="2247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32</xdr:row>
      <xdr:rowOff>9525</xdr:rowOff>
    </xdr:from>
    <xdr:to>
      <xdr:col>4</xdr:col>
      <xdr:colOff>914400</xdr:colOff>
      <xdr:row>37</xdr:row>
      <xdr:rowOff>85725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800475" y="7858125"/>
          <a:ext cx="25336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Примечание: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указанные параметры даны при номинальных режимах холодильной машины: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температура окружающего воздуха, Тв, °С ..20-30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относительная влажность воздуха, % ………55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температура кипения, °С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средний холод ……………………   ………...–15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низкий холод ………………………………..…–28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866775</xdr:colOff>
      <xdr:row>88</xdr:row>
      <xdr:rowOff>19050</xdr:rowOff>
    </xdr:from>
    <xdr:to>
      <xdr:col>3</xdr:col>
      <xdr:colOff>581025</xdr:colOff>
      <xdr:row>89</xdr:row>
      <xdr:rowOff>57150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2771775" y="19488150"/>
          <a:ext cx="2247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866775</xdr:colOff>
      <xdr:row>88</xdr:row>
      <xdr:rowOff>19050</xdr:rowOff>
    </xdr:from>
    <xdr:to>
      <xdr:col>3</xdr:col>
      <xdr:colOff>581025</xdr:colOff>
      <xdr:row>89</xdr:row>
      <xdr:rowOff>57150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2771775" y="19488150"/>
          <a:ext cx="2247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76</xdr:row>
      <xdr:rowOff>9525</xdr:rowOff>
    </xdr:from>
    <xdr:to>
      <xdr:col>4</xdr:col>
      <xdr:colOff>914400</xdr:colOff>
      <xdr:row>81</xdr:row>
      <xdr:rowOff>85725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800475" y="17192625"/>
          <a:ext cx="25336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Примечание: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указанные параметры даны при номинальных режимах холодильной машины: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температура окружающего воздуха, Тв, °С ..20-30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относительная влажность воздуха, % ………55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температура кипения, °С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средний холод ……………………   ………...–15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низкий холод ………………………………..…–28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866775</xdr:colOff>
      <xdr:row>44</xdr:row>
      <xdr:rowOff>19050</xdr:rowOff>
    </xdr:from>
    <xdr:to>
      <xdr:col>3</xdr:col>
      <xdr:colOff>581025</xdr:colOff>
      <xdr:row>45</xdr:row>
      <xdr:rowOff>57150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2771775" y="10153650"/>
          <a:ext cx="2247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866775</xdr:colOff>
      <xdr:row>44</xdr:row>
      <xdr:rowOff>19050</xdr:rowOff>
    </xdr:from>
    <xdr:to>
      <xdr:col>3</xdr:col>
      <xdr:colOff>581025</xdr:colOff>
      <xdr:row>45</xdr:row>
      <xdr:rowOff>57150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2771775" y="10153650"/>
          <a:ext cx="2247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32</xdr:row>
      <xdr:rowOff>9525</xdr:rowOff>
    </xdr:from>
    <xdr:to>
      <xdr:col>4</xdr:col>
      <xdr:colOff>914400</xdr:colOff>
      <xdr:row>37</xdr:row>
      <xdr:rowOff>85725</xdr:rowOff>
    </xdr:to>
    <xdr:sp>
      <xdr:nvSpPr>
        <xdr:cNvPr id="9" name="Text Box 5"/>
        <xdr:cNvSpPr txBox="1">
          <a:spLocks noChangeArrowheads="1"/>
        </xdr:cNvSpPr>
      </xdr:nvSpPr>
      <xdr:spPr>
        <a:xfrm>
          <a:off x="3800475" y="7858125"/>
          <a:ext cx="25336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Примечание: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указанные параметры даны при номинальных режимах холодильной машины: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температура окружающего воздуха, Тв, °С ..20-30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относительная влажность воздуха, % ………55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температура кипения, °С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средний холод ……………………   ………...–15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низкий холод ………………………………..…–28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866775</xdr:colOff>
      <xdr:row>88</xdr:row>
      <xdr:rowOff>19050</xdr:rowOff>
    </xdr:from>
    <xdr:to>
      <xdr:col>3</xdr:col>
      <xdr:colOff>581025</xdr:colOff>
      <xdr:row>89</xdr:row>
      <xdr:rowOff>57150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2771775" y="19488150"/>
          <a:ext cx="2247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866775</xdr:colOff>
      <xdr:row>88</xdr:row>
      <xdr:rowOff>19050</xdr:rowOff>
    </xdr:from>
    <xdr:to>
      <xdr:col>3</xdr:col>
      <xdr:colOff>581025</xdr:colOff>
      <xdr:row>89</xdr:row>
      <xdr:rowOff>57150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2771775" y="19488150"/>
          <a:ext cx="2247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76</xdr:row>
      <xdr:rowOff>9525</xdr:rowOff>
    </xdr:from>
    <xdr:to>
      <xdr:col>4</xdr:col>
      <xdr:colOff>914400</xdr:colOff>
      <xdr:row>81</xdr:row>
      <xdr:rowOff>85725</xdr:rowOff>
    </xdr:to>
    <xdr:sp>
      <xdr:nvSpPr>
        <xdr:cNvPr id="12" name="Text Box 5"/>
        <xdr:cNvSpPr txBox="1">
          <a:spLocks noChangeArrowheads="1"/>
        </xdr:cNvSpPr>
      </xdr:nvSpPr>
      <xdr:spPr>
        <a:xfrm>
          <a:off x="3800475" y="17192625"/>
          <a:ext cx="25336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Примечание: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указанные параметры даны при номинальных режимах холодильной машины: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температура окружающего воздуха, Тв, °С ..20-30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относительная влажность воздуха, % ………55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температура кипения, °С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средний холод ……………………   ………...–15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низкий холод ………………………………..…–28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866775</xdr:colOff>
      <xdr:row>44</xdr:row>
      <xdr:rowOff>19050</xdr:rowOff>
    </xdr:from>
    <xdr:to>
      <xdr:col>3</xdr:col>
      <xdr:colOff>581025</xdr:colOff>
      <xdr:row>45</xdr:row>
      <xdr:rowOff>57150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2771775" y="10153650"/>
          <a:ext cx="2247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866775</xdr:colOff>
      <xdr:row>44</xdr:row>
      <xdr:rowOff>19050</xdr:rowOff>
    </xdr:from>
    <xdr:to>
      <xdr:col>3</xdr:col>
      <xdr:colOff>581025</xdr:colOff>
      <xdr:row>45</xdr:row>
      <xdr:rowOff>57150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2771775" y="10153650"/>
          <a:ext cx="2247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32</xdr:row>
      <xdr:rowOff>9525</xdr:rowOff>
    </xdr:from>
    <xdr:to>
      <xdr:col>4</xdr:col>
      <xdr:colOff>914400</xdr:colOff>
      <xdr:row>37</xdr:row>
      <xdr:rowOff>85725</xdr:rowOff>
    </xdr:to>
    <xdr:sp>
      <xdr:nvSpPr>
        <xdr:cNvPr id="15" name="Text Box 5"/>
        <xdr:cNvSpPr txBox="1">
          <a:spLocks noChangeArrowheads="1"/>
        </xdr:cNvSpPr>
      </xdr:nvSpPr>
      <xdr:spPr>
        <a:xfrm>
          <a:off x="3800475" y="7858125"/>
          <a:ext cx="25336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Примечание: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указанные параметры даны при номинальных режимах холодильной машины: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температура окружающего воздуха, Тв, °С ..20-30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относительная влажность воздуха, % ………55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температура кипения, °С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средний холод ……………………   ………...–15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низкий холод ………………………………..…–28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866775</xdr:colOff>
      <xdr:row>88</xdr:row>
      <xdr:rowOff>19050</xdr:rowOff>
    </xdr:from>
    <xdr:to>
      <xdr:col>3</xdr:col>
      <xdr:colOff>581025</xdr:colOff>
      <xdr:row>89</xdr:row>
      <xdr:rowOff>57150</xdr:rowOff>
    </xdr:to>
    <xdr:sp>
      <xdr:nvSpPr>
        <xdr:cNvPr id="16" name="Text Box 1"/>
        <xdr:cNvSpPr txBox="1">
          <a:spLocks noChangeArrowheads="1"/>
        </xdr:cNvSpPr>
      </xdr:nvSpPr>
      <xdr:spPr>
        <a:xfrm>
          <a:off x="2771775" y="19488150"/>
          <a:ext cx="2247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866775</xdr:colOff>
      <xdr:row>88</xdr:row>
      <xdr:rowOff>19050</xdr:rowOff>
    </xdr:from>
    <xdr:to>
      <xdr:col>3</xdr:col>
      <xdr:colOff>581025</xdr:colOff>
      <xdr:row>89</xdr:row>
      <xdr:rowOff>57150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2771775" y="19488150"/>
          <a:ext cx="2247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76</xdr:row>
      <xdr:rowOff>9525</xdr:rowOff>
    </xdr:from>
    <xdr:to>
      <xdr:col>4</xdr:col>
      <xdr:colOff>914400</xdr:colOff>
      <xdr:row>81</xdr:row>
      <xdr:rowOff>85725</xdr:rowOff>
    </xdr:to>
    <xdr:sp>
      <xdr:nvSpPr>
        <xdr:cNvPr id="18" name="Text Box 5"/>
        <xdr:cNvSpPr txBox="1">
          <a:spLocks noChangeArrowheads="1"/>
        </xdr:cNvSpPr>
      </xdr:nvSpPr>
      <xdr:spPr>
        <a:xfrm>
          <a:off x="3800475" y="17192625"/>
          <a:ext cx="25336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Примечание: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указанные параметры даны при номинальных режимах холодильной машины: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температура окружающего воздуха, Тв, °С ..20-30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относительная влажность воздуха, % ………55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температура кипения, °С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средний холод ……………………   ………...–15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низкий холод ………………………………..…–28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866775</xdr:colOff>
      <xdr:row>44</xdr:row>
      <xdr:rowOff>19050</xdr:rowOff>
    </xdr:from>
    <xdr:to>
      <xdr:col>3</xdr:col>
      <xdr:colOff>581025</xdr:colOff>
      <xdr:row>45</xdr:row>
      <xdr:rowOff>57150</xdr:rowOff>
    </xdr:to>
    <xdr:sp>
      <xdr:nvSpPr>
        <xdr:cNvPr id="19" name="Text Box 1"/>
        <xdr:cNvSpPr txBox="1">
          <a:spLocks noChangeArrowheads="1"/>
        </xdr:cNvSpPr>
      </xdr:nvSpPr>
      <xdr:spPr>
        <a:xfrm>
          <a:off x="2771775" y="10153650"/>
          <a:ext cx="2247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866775</xdr:colOff>
      <xdr:row>44</xdr:row>
      <xdr:rowOff>19050</xdr:rowOff>
    </xdr:from>
    <xdr:to>
      <xdr:col>3</xdr:col>
      <xdr:colOff>581025</xdr:colOff>
      <xdr:row>45</xdr:row>
      <xdr:rowOff>57150</xdr:rowOff>
    </xdr:to>
    <xdr:sp>
      <xdr:nvSpPr>
        <xdr:cNvPr id="20" name="Text Box 3"/>
        <xdr:cNvSpPr txBox="1">
          <a:spLocks noChangeArrowheads="1"/>
        </xdr:cNvSpPr>
      </xdr:nvSpPr>
      <xdr:spPr>
        <a:xfrm>
          <a:off x="2771775" y="10153650"/>
          <a:ext cx="2247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32</xdr:row>
      <xdr:rowOff>9525</xdr:rowOff>
    </xdr:from>
    <xdr:to>
      <xdr:col>4</xdr:col>
      <xdr:colOff>914400</xdr:colOff>
      <xdr:row>37</xdr:row>
      <xdr:rowOff>85725</xdr:rowOff>
    </xdr:to>
    <xdr:sp>
      <xdr:nvSpPr>
        <xdr:cNvPr id="21" name="Text Box 5"/>
        <xdr:cNvSpPr txBox="1">
          <a:spLocks noChangeArrowheads="1"/>
        </xdr:cNvSpPr>
      </xdr:nvSpPr>
      <xdr:spPr>
        <a:xfrm>
          <a:off x="3800475" y="7858125"/>
          <a:ext cx="25336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Примечание: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указанные параметры даны при номинальных режимах холодильной машины: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температура окружающего воздуха, Тв, °С ..20-30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относительная влажность воздуха, % ………55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температура кипения, °С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средний холод ……………………   ………...–15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низкий холод ………………………………..…–28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866775</xdr:colOff>
      <xdr:row>88</xdr:row>
      <xdr:rowOff>19050</xdr:rowOff>
    </xdr:from>
    <xdr:to>
      <xdr:col>3</xdr:col>
      <xdr:colOff>581025</xdr:colOff>
      <xdr:row>89</xdr:row>
      <xdr:rowOff>57150</xdr:rowOff>
    </xdr:to>
    <xdr:sp>
      <xdr:nvSpPr>
        <xdr:cNvPr id="22" name="Text Box 1"/>
        <xdr:cNvSpPr txBox="1">
          <a:spLocks noChangeArrowheads="1"/>
        </xdr:cNvSpPr>
      </xdr:nvSpPr>
      <xdr:spPr>
        <a:xfrm>
          <a:off x="2771775" y="19488150"/>
          <a:ext cx="2247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866775</xdr:colOff>
      <xdr:row>88</xdr:row>
      <xdr:rowOff>19050</xdr:rowOff>
    </xdr:from>
    <xdr:to>
      <xdr:col>3</xdr:col>
      <xdr:colOff>581025</xdr:colOff>
      <xdr:row>89</xdr:row>
      <xdr:rowOff>57150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2771775" y="19488150"/>
          <a:ext cx="2247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628650</xdr:colOff>
      <xdr:row>76</xdr:row>
      <xdr:rowOff>9525</xdr:rowOff>
    </xdr:from>
    <xdr:to>
      <xdr:col>4</xdr:col>
      <xdr:colOff>914400</xdr:colOff>
      <xdr:row>81</xdr:row>
      <xdr:rowOff>85725</xdr:rowOff>
    </xdr:to>
    <xdr:sp>
      <xdr:nvSpPr>
        <xdr:cNvPr id="24" name="Text Box 5"/>
        <xdr:cNvSpPr txBox="1">
          <a:spLocks noChangeArrowheads="1"/>
        </xdr:cNvSpPr>
      </xdr:nvSpPr>
      <xdr:spPr>
        <a:xfrm>
          <a:off x="3800475" y="17192625"/>
          <a:ext cx="25336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Примечание: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указанные параметры даны при номинальных режимах холодильной машины: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температура окружающего воздуха, Тв, °С ..20-30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относительная влажность воздуха, % ………55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температура кипения, °С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средний холод ……………………   ………...–15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низкий холод ………………………………..…–28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0;&#1088;&#1080;&#1072;&#1076;&#1072;\&#1047;&#1072;&#1076;&#1072;&#1085;&#1080;&#1103;\&#1047;&#1072;&#1076;&#1072;&#1085;&#1080;&#1080;%20&#1076;&#1083;&#1103;%20&#1084;&#1077;&#1085;&#1103;\&#1056;&#1077;&#1076;&#1072;&#1082;&#1090;&#1080;&#1088;&#1086;&#1074;&#1072;&#1085;&#1080;&#1077;%20&#1087;&#1088;&#1072;&#1081;&#1089;&#1086;&#1074;\&#1050;&#1072;&#1084;&#1077;&#1088;&#1099;\&#1050;&#1072;&#1084;&#1077;&#1088;&#1099;%20&#1096;&#1080;&#1087;-&#1087;&#1072;&#1079;100%20&#1089;%2016.03.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0;&#1088;&#1080;&#1072;&#1076;&#1072;\&#1047;&#1072;&#1076;&#1072;&#1085;&#1080;&#1103;\&#1047;&#1072;&#1076;&#1072;&#1085;&#1080;&#1080;%20&#1076;&#1083;&#1103;%20&#1084;&#1077;&#1085;&#1103;\&#1056;&#1077;&#1076;&#1072;&#1082;&#1090;&#1080;&#1088;&#1086;&#1074;&#1072;&#1085;&#1080;&#1077;%20&#1087;&#1088;&#1072;&#1081;&#1089;&#1086;&#1074;\&#1042;&#1086;&#1079;&#1076;&#1091;&#1093;&#1086;&#1086;&#1093;&#1083;&#1072;&#1076;&#1080;&#1090;&#1077;&#1083;&#1080;%20&#1080;%20&#1082;&#1086;&#1085;&#1076;&#1077;&#1085;&#1089;&#1072;&#1090;&#1086;&#1088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0;&#1088;&#1080;&#1072;&#1076;&#1072;\&#1047;&#1072;&#1076;&#1072;&#1085;&#1080;&#1103;\&#1047;&#1072;&#1076;&#1072;&#1085;&#1080;&#1080;%20&#1076;&#1083;&#1103;%20&#1084;&#1077;&#1085;&#1103;\&#1056;&#1077;&#1076;&#1072;&#1082;&#1090;&#1080;&#1088;&#1086;&#1074;&#1072;&#1085;&#1080;&#1077;%20&#1087;&#1088;&#1072;&#1081;&#1089;&#1086;&#1074;\&#1040;&#1075;&#1088;&#1077;&#1075;&#1072;&#1090;&#1099;\30.03.09\&#1040;&#1075;&#1088;&#1077;&#1075;&#1072;&#1090;&#1099;%20&#1088;&#1086;&#1079;&#1085;&#1080;&#1095;&#1085;&#1099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0;&#1088;&#1080;&#1072;&#1076;&#1072;\&#1047;&#1072;&#1076;&#1072;&#1085;&#1080;&#1103;\&#1047;&#1072;&#1076;&#1072;&#1085;&#1080;&#1080;%20&#1076;&#1083;&#1103;%20&#1084;&#1077;&#1085;&#1103;\&#1056;&#1077;&#1076;&#1072;&#1082;&#1090;&#1080;&#1088;&#1086;&#1074;&#1072;&#1085;&#1080;&#1077;%20&#1087;&#1088;&#1072;&#1081;&#1089;&#1086;&#1074;\&#1052;&#1072;&#1096;&#1080;&#1085;&#1099;%20&#1093;&#1086;&#1083;&#1086;&#1076;&#1080;&#1083;&#1100;&#1085;&#1099;&#1077;\&#1052;&#1072;&#1096;&#1080;&#1085;&#1099;%20&#1093;&#1086;&#1083;&#1086;&#1076;&#1080;&#1083;&#1100;&#1085;&#1099;&#1077;%20&#1088;&#1086;&#1079;&#1085;&#1080;&#1095;&#1085;&#1099;&#108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0;&#1088;&#1080;&#1072;&#1076;&#1072;\&#1047;&#1072;&#1076;&#1072;&#1085;&#1080;&#1103;\&#1047;&#1072;&#1076;&#1072;&#1085;&#1080;&#1080;%20&#1076;&#1083;&#1103;%20&#1084;&#1077;&#1085;&#1103;\&#1056;&#1077;&#1076;&#1072;&#1082;&#1090;&#1080;&#1088;&#1086;&#1074;&#1072;&#1085;&#1080;&#1077;%20&#1087;&#1088;&#1072;&#1081;&#1089;&#1086;&#1074;\&#1042;&#1080;&#1090;&#1088;&#1080;&#1085;&#1099;\&#1042;&#1080;&#1090;&#1088;&#1080;&#1085;&#1099;%20&#1088;&#1086;&#1079;&#1085;&#1080;&#1095;&#1085;&#1099;&#108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ytnev\&#1054;&#1073;&#1084;&#1077;&#1085;\&#1040;&#1088;&#1080;&#1072;&#1076;&#1072;\&#1047;&#1072;&#1076;&#1072;&#1085;&#1080;&#1103;\&#1047;&#1072;&#1076;&#1072;&#1085;&#1080;&#1080;%20&#1076;&#1083;&#1103;%20&#1084;&#1077;&#1085;&#1103;\&#1056;&#1077;&#1076;&#1072;&#1082;&#1090;&#1080;&#1088;&#1086;&#1074;&#1072;&#1085;&#1080;&#1077;%20&#1087;&#1088;&#1072;&#1081;&#1089;&#1086;&#1074;\&#1064;&#1082;&#1072;&#1092;&#1099;\&#1064;&#1082;&#1072;&#1092;&#1099;%201%20&#1082;&#1072;&#1090;&#1077;&#1075;&#1086;&#1088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. данные"/>
      <sheetName val="Прайс "/>
    </sheetNames>
    <sheetDataSet>
      <sheetData sheetId="0">
        <row r="6">
          <cell r="C6">
            <v>1</v>
          </cell>
        </row>
        <row r="8">
          <cell r="C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уб."/>
      <sheetName val="у.е."/>
      <sheetName val="Лист3"/>
    </sheetNames>
    <sheetDataSet>
      <sheetData sheetId="1">
        <row r="4">
          <cell r="O4">
            <v>215</v>
          </cell>
        </row>
        <row r="5">
          <cell r="O5">
            <v>365</v>
          </cell>
        </row>
        <row r="6">
          <cell r="O6">
            <v>580</v>
          </cell>
        </row>
        <row r="7">
          <cell r="O7">
            <v>790</v>
          </cell>
        </row>
        <row r="8">
          <cell r="O8">
            <v>1080</v>
          </cell>
        </row>
        <row r="13">
          <cell r="O13">
            <v>300</v>
          </cell>
        </row>
        <row r="14">
          <cell r="O14">
            <v>380</v>
          </cell>
        </row>
        <row r="15">
          <cell r="O15">
            <v>420</v>
          </cell>
        </row>
        <row r="16">
          <cell r="O16">
            <v>530</v>
          </cell>
        </row>
        <row r="17">
          <cell r="O17">
            <v>650</v>
          </cell>
        </row>
        <row r="18">
          <cell r="O18">
            <v>880</v>
          </cell>
        </row>
        <row r="19">
          <cell r="O19">
            <v>950</v>
          </cell>
        </row>
        <row r="20">
          <cell r="O20">
            <v>1070</v>
          </cell>
        </row>
        <row r="21">
          <cell r="O21">
            <v>1450</v>
          </cell>
        </row>
        <row r="28">
          <cell r="O28">
            <v>900</v>
          </cell>
        </row>
        <row r="29">
          <cell r="O29">
            <v>1015</v>
          </cell>
        </row>
        <row r="30">
          <cell r="O30">
            <v>1115</v>
          </cell>
        </row>
        <row r="31">
          <cell r="O31">
            <v>1565</v>
          </cell>
        </row>
        <row r="32">
          <cell r="O32">
            <v>1750</v>
          </cell>
        </row>
        <row r="33">
          <cell r="O33">
            <v>1950</v>
          </cell>
        </row>
        <row r="34">
          <cell r="O34">
            <v>2460</v>
          </cell>
        </row>
        <row r="35">
          <cell r="O35">
            <v>2755</v>
          </cell>
        </row>
        <row r="36">
          <cell r="O36">
            <v>3050</v>
          </cell>
        </row>
        <row r="37">
          <cell r="O37">
            <v>1500</v>
          </cell>
        </row>
        <row r="38">
          <cell r="O38">
            <v>1645</v>
          </cell>
        </row>
        <row r="39">
          <cell r="O39">
            <v>1805</v>
          </cell>
        </row>
        <row r="40">
          <cell r="O40">
            <v>2165</v>
          </cell>
        </row>
        <row r="41">
          <cell r="O41">
            <v>2355</v>
          </cell>
        </row>
        <row r="42">
          <cell r="O42">
            <v>2620</v>
          </cell>
        </row>
        <row r="43">
          <cell r="O43">
            <v>2960</v>
          </cell>
        </row>
        <row r="44">
          <cell r="O44">
            <v>3390</v>
          </cell>
        </row>
        <row r="45">
          <cell r="O45">
            <v>4205</v>
          </cell>
        </row>
        <row r="58">
          <cell r="O58">
            <v>900</v>
          </cell>
        </row>
        <row r="59">
          <cell r="O59">
            <v>1015</v>
          </cell>
        </row>
        <row r="60">
          <cell r="O60">
            <v>1115</v>
          </cell>
        </row>
        <row r="61">
          <cell r="O61">
            <v>1565</v>
          </cell>
        </row>
        <row r="62">
          <cell r="O62">
            <v>1750</v>
          </cell>
        </row>
        <row r="63">
          <cell r="O63">
            <v>1950</v>
          </cell>
        </row>
        <row r="64">
          <cell r="O64">
            <v>2460</v>
          </cell>
        </row>
        <row r="65">
          <cell r="O65">
            <v>2755</v>
          </cell>
        </row>
        <row r="66">
          <cell r="O66">
            <v>3050</v>
          </cell>
        </row>
        <row r="67">
          <cell r="O67">
            <v>1290</v>
          </cell>
        </row>
        <row r="68">
          <cell r="O68">
            <v>1440</v>
          </cell>
        </row>
        <row r="69">
          <cell r="O69">
            <v>1600</v>
          </cell>
        </row>
        <row r="70">
          <cell r="O70">
            <v>1835</v>
          </cell>
        </row>
        <row r="71">
          <cell r="O71">
            <v>2110</v>
          </cell>
        </row>
        <row r="72">
          <cell r="O72">
            <v>2335</v>
          </cell>
        </row>
        <row r="73">
          <cell r="O73">
            <v>2740</v>
          </cell>
        </row>
        <row r="74">
          <cell r="O74">
            <v>2740</v>
          </cell>
        </row>
        <row r="75">
          <cell r="O75">
            <v>3580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45"/>
      <sheetName val="По 37"/>
      <sheetName val="Лист3"/>
    </sheetNames>
    <sheetDataSet>
      <sheetData sheetId="1">
        <row r="31">
          <cell r="D31">
            <v>62160</v>
          </cell>
          <cell r="E31">
            <v>63270</v>
          </cell>
          <cell r="F31">
            <v>5550</v>
          </cell>
          <cell r="G31">
            <v>1850</v>
          </cell>
        </row>
        <row r="32">
          <cell r="D32">
            <v>65120</v>
          </cell>
          <cell r="E32">
            <v>66230</v>
          </cell>
          <cell r="F32">
            <v>5550</v>
          </cell>
          <cell r="G32">
            <v>1850</v>
          </cell>
        </row>
        <row r="33">
          <cell r="D33">
            <v>92870</v>
          </cell>
          <cell r="E33">
            <v>94350</v>
          </cell>
          <cell r="F33">
            <v>6290</v>
          </cell>
          <cell r="G33">
            <v>1850</v>
          </cell>
        </row>
        <row r="34">
          <cell r="D34">
            <v>108040</v>
          </cell>
          <cell r="E34">
            <v>110630</v>
          </cell>
          <cell r="F34">
            <v>8510</v>
          </cell>
          <cell r="G34">
            <v>1850</v>
          </cell>
          <cell r="H34">
            <v>9620</v>
          </cell>
        </row>
        <row r="35">
          <cell r="D35">
            <v>136160</v>
          </cell>
          <cell r="E35">
            <v>138010</v>
          </cell>
          <cell r="F35">
            <v>8510</v>
          </cell>
          <cell r="G35">
            <v>1850</v>
          </cell>
          <cell r="H35">
            <v>9620</v>
          </cell>
        </row>
        <row r="36">
          <cell r="D36">
            <v>146150</v>
          </cell>
          <cell r="E36">
            <v>147630</v>
          </cell>
          <cell r="F36">
            <v>8510</v>
          </cell>
          <cell r="G36">
            <v>1850</v>
          </cell>
          <cell r="H36">
            <v>9620</v>
          </cell>
        </row>
        <row r="37">
          <cell r="D37">
            <v>153550</v>
          </cell>
          <cell r="E37">
            <v>155400</v>
          </cell>
          <cell r="F37">
            <v>8510</v>
          </cell>
          <cell r="G37">
            <v>1850</v>
          </cell>
          <cell r="H37">
            <v>9620</v>
          </cell>
        </row>
        <row r="38">
          <cell r="D38">
            <v>178710</v>
          </cell>
          <cell r="E38">
            <v>181300</v>
          </cell>
          <cell r="F38">
            <v>8510</v>
          </cell>
          <cell r="G38">
            <v>1850</v>
          </cell>
          <cell r="H38">
            <v>9620</v>
          </cell>
        </row>
        <row r="39">
          <cell r="D39">
            <v>196470</v>
          </cell>
          <cell r="E39">
            <v>199430</v>
          </cell>
          <cell r="F39">
            <v>8510</v>
          </cell>
          <cell r="G39">
            <v>1850</v>
          </cell>
          <cell r="H39">
            <v>9620</v>
          </cell>
        </row>
        <row r="40">
          <cell r="D40">
            <v>296740</v>
          </cell>
          <cell r="E40">
            <v>300810</v>
          </cell>
          <cell r="F40">
            <v>8510</v>
          </cell>
          <cell r="G40">
            <v>1850</v>
          </cell>
          <cell r="H40">
            <v>9620</v>
          </cell>
        </row>
        <row r="75">
          <cell r="D75">
            <v>69190</v>
          </cell>
          <cell r="F75">
            <v>1850</v>
          </cell>
        </row>
        <row r="76">
          <cell r="D76">
            <v>70670</v>
          </cell>
          <cell r="F76">
            <v>1850</v>
          </cell>
        </row>
        <row r="77">
          <cell r="D77">
            <v>96940</v>
          </cell>
          <cell r="F77">
            <v>1850</v>
          </cell>
        </row>
        <row r="78">
          <cell r="D78">
            <v>101750</v>
          </cell>
          <cell r="F78">
            <v>1850</v>
          </cell>
        </row>
        <row r="79">
          <cell r="D79">
            <v>108410</v>
          </cell>
          <cell r="F79">
            <v>1850</v>
          </cell>
        </row>
        <row r="80">
          <cell r="D80">
            <v>118770</v>
          </cell>
          <cell r="F80">
            <v>1850</v>
          </cell>
        </row>
        <row r="81">
          <cell r="D81">
            <v>133570</v>
          </cell>
          <cell r="F81">
            <v>1850</v>
          </cell>
        </row>
        <row r="82">
          <cell r="D82">
            <v>160580</v>
          </cell>
          <cell r="F82">
            <v>1850</v>
          </cell>
        </row>
        <row r="83">
          <cell r="D83">
            <v>184260</v>
          </cell>
          <cell r="F83">
            <v>1850</v>
          </cell>
        </row>
        <row r="84">
          <cell r="D84">
            <v>188700</v>
          </cell>
          <cell r="F84">
            <v>1850</v>
          </cell>
        </row>
        <row r="85">
          <cell r="D85">
            <v>197950</v>
          </cell>
          <cell r="F85">
            <v>1850</v>
          </cell>
        </row>
        <row r="86">
          <cell r="D86">
            <v>226810</v>
          </cell>
          <cell r="F86">
            <v>1850</v>
          </cell>
        </row>
        <row r="87">
          <cell r="D87">
            <v>274910</v>
          </cell>
          <cell r="F87">
            <v>1850</v>
          </cell>
        </row>
        <row r="88">
          <cell r="D88">
            <v>318940</v>
          </cell>
          <cell r="F88">
            <v>1850</v>
          </cell>
        </row>
        <row r="126">
          <cell r="D126" t="str">
            <v>78070</v>
          </cell>
          <cell r="E126" t="str">
            <v>78810</v>
          </cell>
          <cell r="F126" t="str">
            <v>1850</v>
          </cell>
        </row>
        <row r="127">
          <cell r="D127" t="str">
            <v>108410</v>
          </cell>
          <cell r="E127" t="str">
            <v>110260</v>
          </cell>
          <cell r="F127" t="str">
            <v>1850</v>
          </cell>
        </row>
        <row r="128">
          <cell r="D128" t="str">
            <v>120990</v>
          </cell>
          <cell r="E128" t="str">
            <v>122840</v>
          </cell>
          <cell r="F128" t="str">
            <v>1850</v>
          </cell>
        </row>
        <row r="129">
          <cell r="D129" t="str">
            <v>168720</v>
          </cell>
          <cell r="E129" t="str">
            <v>170570</v>
          </cell>
          <cell r="F129" t="str">
            <v>1850</v>
          </cell>
          <cell r="G129" t="str">
            <v>9620</v>
          </cell>
        </row>
        <row r="130">
          <cell r="D130" t="str">
            <v>189070</v>
          </cell>
          <cell r="E130" t="str">
            <v>190920</v>
          </cell>
          <cell r="F130" t="str">
            <v>1850</v>
          </cell>
          <cell r="G130" t="str">
            <v>9620</v>
          </cell>
        </row>
        <row r="131">
          <cell r="D131" t="str">
            <v>213860</v>
          </cell>
          <cell r="E131" t="str">
            <v>216450</v>
          </cell>
          <cell r="F131" t="str">
            <v>1850</v>
          </cell>
          <cell r="G131" t="str">
            <v>9620</v>
          </cell>
        </row>
        <row r="170">
          <cell r="D170" t="str">
            <v>105820</v>
          </cell>
          <cell r="E170" t="str">
            <v>106930</v>
          </cell>
          <cell r="F170" t="str">
            <v>7770</v>
          </cell>
          <cell r="G170" t="str">
            <v>1850</v>
          </cell>
        </row>
        <row r="171">
          <cell r="D171" t="str">
            <v>107300</v>
          </cell>
          <cell r="E171" t="str">
            <v>108040</v>
          </cell>
          <cell r="F171" t="str">
            <v>7770</v>
          </cell>
          <cell r="G171" t="str">
            <v>1850</v>
          </cell>
        </row>
        <row r="172">
          <cell r="D172" t="str">
            <v>142820</v>
          </cell>
          <cell r="E172" t="str">
            <v>144670</v>
          </cell>
          <cell r="F172" t="str">
            <v>9990</v>
          </cell>
          <cell r="G172" t="str">
            <v>1850</v>
          </cell>
        </row>
        <row r="173">
          <cell r="D173" t="str">
            <v>212010</v>
          </cell>
          <cell r="E173" t="str">
            <v>214600</v>
          </cell>
          <cell r="F173" t="str">
            <v>9990</v>
          </cell>
          <cell r="G173" t="str">
            <v>1850</v>
          </cell>
        </row>
        <row r="226">
          <cell r="D226" t="str">
            <v>214970</v>
          </cell>
          <cell r="E226" t="str">
            <v>254190</v>
          </cell>
          <cell r="F226" t="str">
            <v>13320</v>
          </cell>
        </row>
        <row r="227">
          <cell r="D227" t="str">
            <v>254190</v>
          </cell>
          <cell r="E227" t="str">
            <v>257520</v>
          </cell>
          <cell r="F227" t="str">
            <v>18500</v>
          </cell>
        </row>
        <row r="228">
          <cell r="D228" t="str">
            <v>258260</v>
          </cell>
          <cell r="E228" t="str">
            <v>261960</v>
          </cell>
          <cell r="F228" t="str">
            <v>18500</v>
          </cell>
        </row>
        <row r="229">
          <cell r="D229" t="str">
            <v>312650</v>
          </cell>
          <cell r="E229" t="str">
            <v>317090</v>
          </cell>
          <cell r="F229" t="str">
            <v>20350</v>
          </cell>
        </row>
        <row r="230">
          <cell r="D230" t="str">
            <v>339290</v>
          </cell>
          <cell r="E230" t="str">
            <v>344100</v>
          </cell>
          <cell r="F230" t="str">
            <v>20350</v>
          </cell>
        </row>
        <row r="231">
          <cell r="D231" t="str">
            <v>358530</v>
          </cell>
          <cell r="E231" t="str">
            <v>363710</v>
          </cell>
          <cell r="F231" t="str">
            <v>20350</v>
          </cell>
        </row>
        <row r="232">
          <cell r="D232" t="str">
            <v>376290</v>
          </cell>
          <cell r="E232" t="str">
            <v>380360</v>
          </cell>
          <cell r="F232" t="str">
            <v>20350</v>
          </cell>
        </row>
        <row r="233">
          <cell r="D233" t="str">
            <v>429200</v>
          </cell>
          <cell r="E233" t="str">
            <v>434010</v>
          </cell>
          <cell r="F233" t="str">
            <v>20350</v>
          </cell>
        </row>
        <row r="234">
          <cell r="D234" t="str">
            <v>438450</v>
          </cell>
          <cell r="E234" t="str">
            <v>444000</v>
          </cell>
          <cell r="F234" t="str">
            <v>20350</v>
          </cell>
        </row>
        <row r="235">
          <cell r="D235" t="str">
            <v>460280</v>
          </cell>
          <cell r="E235" t="str">
            <v>465460</v>
          </cell>
          <cell r="F235" t="str">
            <v>20350</v>
          </cell>
        </row>
        <row r="236">
          <cell r="D236" t="str">
            <v>562030</v>
          </cell>
          <cell r="E236" t="str">
            <v>573870</v>
          </cell>
          <cell r="F236" t="str">
            <v>20350</v>
          </cell>
        </row>
        <row r="237">
          <cell r="D237" t="str">
            <v>850630</v>
          </cell>
          <cell r="E237" t="str">
            <v>863950</v>
          </cell>
          <cell r="F237" t="str">
            <v>19610</v>
          </cell>
        </row>
        <row r="238">
          <cell r="D238" t="str">
            <v>361860</v>
          </cell>
          <cell r="E238" t="str">
            <v>367410</v>
          </cell>
          <cell r="F238" t="str">
            <v>23310</v>
          </cell>
        </row>
        <row r="239">
          <cell r="D239" t="str">
            <v>368150</v>
          </cell>
          <cell r="E239" t="str">
            <v>373700</v>
          </cell>
          <cell r="F239" t="str">
            <v>23310</v>
          </cell>
        </row>
        <row r="240">
          <cell r="D240" t="str">
            <v>401450</v>
          </cell>
          <cell r="E240" t="str">
            <v>408850</v>
          </cell>
          <cell r="F240" t="str">
            <v>30340</v>
          </cell>
        </row>
        <row r="241">
          <cell r="D241" t="str">
            <v>449920</v>
          </cell>
          <cell r="E241" t="str">
            <v>456580</v>
          </cell>
          <cell r="F241" t="str">
            <v>30340</v>
          </cell>
        </row>
        <row r="242">
          <cell r="D242" t="str">
            <v>478780</v>
          </cell>
          <cell r="E242" t="str">
            <v>484700</v>
          </cell>
          <cell r="F242" t="str">
            <v>30340</v>
          </cell>
        </row>
        <row r="243">
          <cell r="D243" t="str">
            <v>560180</v>
          </cell>
          <cell r="E243" t="str">
            <v>573130</v>
          </cell>
          <cell r="F243" t="str">
            <v>30340</v>
          </cell>
        </row>
        <row r="244">
          <cell r="D244" t="str">
            <v>786990</v>
          </cell>
          <cell r="E244" t="str">
            <v>798830</v>
          </cell>
          <cell r="F244" t="str">
            <v>30340</v>
          </cell>
        </row>
        <row r="245">
          <cell r="D245" t="str">
            <v>441410</v>
          </cell>
          <cell r="E245" t="str">
            <v>447700</v>
          </cell>
          <cell r="F245" t="str">
            <v>29970</v>
          </cell>
        </row>
        <row r="246">
          <cell r="D246" t="str">
            <v>534280</v>
          </cell>
          <cell r="E246" t="str">
            <v>542420</v>
          </cell>
          <cell r="F246" t="str">
            <v>38850</v>
          </cell>
        </row>
        <row r="247">
          <cell r="D247" t="str">
            <v>1248750</v>
          </cell>
          <cell r="E247" t="str">
            <v>1269840</v>
          </cell>
          <cell r="F247" t="str">
            <v>38850</v>
          </cell>
        </row>
        <row r="313">
          <cell r="C313" t="str">
            <v>249010</v>
          </cell>
        </row>
        <row r="314">
          <cell r="C314" t="str">
            <v>292670</v>
          </cell>
        </row>
        <row r="315">
          <cell r="C315" t="str">
            <v>315610</v>
          </cell>
        </row>
        <row r="316">
          <cell r="C316" t="str">
            <v>345210</v>
          </cell>
        </row>
        <row r="317">
          <cell r="C317" t="str">
            <v>403300</v>
          </cell>
        </row>
        <row r="318">
          <cell r="C318" t="str">
            <v>410700</v>
          </cell>
        </row>
        <row r="319">
          <cell r="C319" t="str">
            <v>420320</v>
          </cell>
        </row>
        <row r="320">
          <cell r="C320" t="str">
            <v>441410</v>
          </cell>
        </row>
        <row r="321">
          <cell r="C321" t="str">
            <v>499870</v>
          </cell>
        </row>
        <row r="322">
          <cell r="C322" t="str">
            <v>583120</v>
          </cell>
        </row>
        <row r="323">
          <cell r="C323" t="str">
            <v>583860</v>
          </cell>
        </row>
        <row r="324">
          <cell r="C324" t="str">
            <v>716690</v>
          </cell>
        </row>
        <row r="325">
          <cell r="C325" t="str">
            <v>474340</v>
          </cell>
        </row>
        <row r="326">
          <cell r="C326" t="str">
            <v>600880</v>
          </cell>
        </row>
        <row r="327">
          <cell r="C327" t="str">
            <v>680060</v>
          </cell>
        </row>
        <row r="328">
          <cell r="C328" t="str">
            <v>811780</v>
          </cell>
        </row>
        <row r="329">
          <cell r="C329" t="str">
            <v>818810</v>
          </cell>
        </row>
        <row r="330">
          <cell r="C330" t="str">
            <v>919820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15.09.09"/>
      <sheetName val="+12 %"/>
    </sheetNames>
    <sheetDataSet>
      <sheetData sheetId="0">
        <row r="9">
          <cell r="E9">
            <v>73100</v>
          </cell>
        </row>
        <row r="10">
          <cell r="E10">
            <v>139300</v>
          </cell>
        </row>
        <row r="11">
          <cell r="E11">
            <v>161700</v>
          </cell>
        </row>
        <row r="12">
          <cell r="E12">
            <v>165400</v>
          </cell>
        </row>
        <row r="20">
          <cell r="E20">
            <v>82800</v>
          </cell>
        </row>
        <row r="21">
          <cell r="E21">
            <v>139600</v>
          </cell>
        </row>
        <row r="22">
          <cell r="E22">
            <v>205500</v>
          </cell>
        </row>
        <row r="23">
          <cell r="E23">
            <v>216000</v>
          </cell>
        </row>
        <row r="54">
          <cell r="E54">
            <v>79100</v>
          </cell>
        </row>
        <row r="55">
          <cell r="E55">
            <v>139400</v>
          </cell>
        </row>
        <row r="56">
          <cell r="E56">
            <v>169000</v>
          </cell>
        </row>
        <row r="57">
          <cell r="E57">
            <v>172400</v>
          </cell>
        </row>
        <row r="65">
          <cell r="E65">
            <v>90100</v>
          </cell>
        </row>
        <row r="66">
          <cell r="E66">
            <v>154300</v>
          </cell>
        </row>
        <row r="67">
          <cell r="E67">
            <v>202000</v>
          </cell>
        </row>
        <row r="68">
          <cell r="E68">
            <v>218000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уб."/>
      <sheetName val="Лист3"/>
    </sheetNames>
    <sheetDataSet>
      <sheetData sheetId="0">
        <row r="3">
          <cell r="D3">
            <v>36630</v>
          </cell>
        </row>
        <row r="4">
          <cell r="D4">
            <v>41440</v>
          </cell>
        </row>
        <row r="5">
          <cell r="D5">
            <v>44400</v>
          </cell>
        </row>
        <row r="6">
          <cell r="D6">
            <v>54945</v>
          </cell>
        </row>
        <row r="7">
          <cell r="D7">
            <v>66230</v>
          </cell>
        </row>
        <row r="8">
          <cell r="D8">
            <v>67710</v>
          </cell>
        </row>
        <row r="9">
          <cell r="D9">
            <v>49950</v>
          </cell>
        </row>
        <row r="10">
          <cell r="D10">
            <v>54390</v>
          </cell>
        </row>
        <row r="11">
          <cell r="D11">
            <v>47360</v>
          </cell>
        </row>
        <row r="12">
          <cell r="D12">
            <v>51430</v>
          </cell>
        </row>
        <row r="13">
          <cell r="D13">
            <v>50320</v>
          </cell>
        </row>
        <row r="14">
          <cell r="D14">
            <v>57350</v>
          </cell>
        </row>
        <row r="15">
          <cell r="D15">
            <v>15725</v>
          </cell>
        </row>
        <row r="16">
          <cell r="D16">
            <v>1147</v>
          </cell>
        </row>
        <row r="17">
          <cell r="D17">
            <v>1702</v>
          </cell>
        </row>
        <row r="18">
          <cell r="D18">
            <v>1147</v>
          </cell>
        </row>
        <row r="24">
          <cell r="D24">
            <v>29970</v>
          </cell>
        </row>
        <row r="25">
          <cell r="D25">
            <v>32190</v>
          </cell>
        </row>
        <row r="26">
          <cell r="D26">
            <v>37000</v>
          </cell>
        </row>
        <row r="27">
          <cell r="D27">
            <v>44030</v>
          </cell>
        </row>
        <row r="28">
          <cell r="D28">
            <v>46250</v>
          </cell>
        </row>
        <row r="29">
          <cell r="D29">
            <v>51060</v>
          </cell>
        </row>
        <row r="30">
          <cell r="D30">
            <v>51800</v>
          </cell>
        </row>
        <row r="31">
          <cell r="D31">
            <v>42180</v>
          </cell>
        </row>
        <row r="32">
          <cell r="D32">
            <v>46250</v>
          </cell>
        </row>
        <row r="33">
          <cell r="D33">
            <v>51060</v>
          </cell>
        </row>
        <row r="34">
          <cell r="D34">
            <v>36815</v>
          </cell>
        </row>
        <row r="35">
          <cell r="D35">
            <v>45510</v>
          </cell>
        </row>
        <row r="36">
          <cell r="D36">
            <v>42180</v>
          </cell>
        </row>
        <row r="37">
          <cell r="D37">
            <v>56610</v>
          </cell>
        </row>
        <row r="38">
          <cell r="D38">
            <v>14985</v>
          </cell>
        </row>
        <row r="39">
          <cell r="D39">
            <v>1147</v>
          </cell>
        </row>
        <row r="40">
          <cell r="D40">
            <v>1702</v>
          </cell>
        </row>
        <row r="41">
          <cell r="D41">
            <v>1147</v>
          </cell>
        </row>
        <row r="47">
          <cell r="D47">
            <v>28490</v>
          </cell>
        </row>
        <row r="48">
          <cell r="D48">
            <v>29230</v>
          </cell>
        </row>
        <row r="49">
          <cell r="D49">
            <v>36260</v>
          </cell>
        </row>
        <row r="50">
          <cell r="D50">
            <v>39960</v>
          </cell>
        </row>
        <row r="51">
          <cell r="D51">
            <v>43290</v>
          </cell>
        </row>
        <row r="52">
          <cell r="D52">
            <v>48100</v>
          </cell>
        </row>
        <row r="53">
          <cell r="D53">
            <v>34040</v>
          </cell>
        </row>
        <row r="54">
          <cell r="D54">
            <v>36260</v>
          </cell>
        </row>
        <row r="55">
          <cell r="D55">
            <v>14504</v>
          </cell>
        </row>
        <row r="56">
          <cell r="D56">
            <v>1147</v>
          </cell>
        </row>
        <row r="57">
          <cell r="D57">
            <v>1702</v>
          </cell>
        </row>
        <row r="58">
          <cell r="D58">
            <v>1147</v>
          </cell>
        </row>
        <row r="68">
          <cell r="D68">
            <v>25123</v>
          </cell>
        </row>
        <row r="69">
          <cell r="D69">
            <v>25678</v>
          </cell>
        </row>
        <row r="73">
          <cell r="D73">
            <v>69375</v>
          </cell>
        </row>
        <row r="74">
          <cell r="D74">
            <v>83065</v>
          </cell>
        </row>
        <row r="75">
          <cell r="D75">
            <v>96792</v>
          </cell>
        </row>
        <row r="79">
          <cell r="D79">
            <v>66711</v>
          </cell>
        </row>
        <row r="80">
          <cell r="D80">
            <v>80475</v>
          </cell>
        </row>
        <row r="81">
          <cell r="D81">
            <v>91464</v>
          </cell>
        </row>
        <row r="89">
          <cell r="D89">
            <v>72150</v>
          </cell>
        </row>
        <row r="90">
          <cell r="D90">
            <v>73630</v>
          </cell>
        </row>
        <row r="91">
          <cell r="D91">
            <v>87320</v>
          </cell>
        </row>
        <row r="93">
          <cell r="D93">
            <v>66230</v>
          </cell>
        </row>
        <row r="94">
          <cell r="D94">
            <v>68450</v>
          </cell>
        </row>
        <row r="95">
          <cell r="D95">
            <v>76442</v>
          </cell>
        </row>
        <row r="96">
          <cell r="D96">
            <v>5328</v>
          </cell>
        </row>
        <row r="97">
          <cell r="D97">
            <v>592</v>
          </cell>
        </row>
        <row r="98">
          <cell r="D98">
            <v>15170</v>
          </cell>
        </row>
        <row r="99">
          <cell r="D99">
            <v>16021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уб."/>
      <sheetName val="у.е."/>
      <sheetName val="Лист3"/>
    </sheetNames>
    <sheetDataSet>
      <sheetData sheetId="1">
        <row r="28">
          <cell r="H28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riada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view="pageLayout" workbookViewId="0" topLeftCell="A1">
      <selection activeCell="B5" sqref="B5"/>
    </sheetView>
  </sheetViews>
  <sheetFormatPr defaultColWidth="9.140625" defaultRowHeight="15"/>
  <cols>
    <col min="2" max="2" width="73.28125" style="0" customWidth="1"/>
  </cols>
  <sheetData>
    <row r="1" spans="1:2" ht="15">
      <c r="A1" s="1" t="s">
        <v>0</v>
      </c>
      <c r="B1" s="1" t="s">
        <v>1</v>
      </c>
    </row>
    <row r="2" spans="1:2" ht="15">
      <c r="A2" s="136">
        <v>1</v>
      </c>
      <c r="B2" s="138" t="s">
        <v>747</v>
      </c>
    </row>
    <row r="3" spans="1:2" ht="15">
      <c r="A3" s="137">
        <v>2</v>
      </c>
      <c r="B3" s="5" t="s">
        <v>50</v>
      </c>
    </row>
    <row r="4" spans="1:2" ht="15">
      <c r="A4" s="136">
        <v>3</v>
      </c>
      <c r="B4" s="5" t="s">
        <v>300</v>
      </c>
    </row>
    <row r="5" spans="1:2" ht="15">
      <c r="A5" s="137">
        <v>4</v>
      </c>
      <c r="B5" s="5" t="s">
        <v>312</v>
      </c>
    </row>
    <row r="6" spans="1:2" ht="15">
      <c r="A6" s="136">
        <v>5</v>
      </c>
      <c r="B6" s="5" t="s">
        <v>550</v>
      </c>
    </row>
    <row r="7" spans="1:2" ht="15">
      <c r="A7" s="137">
        <v>6</v>
      </c>
      <c r="B7" s="5" t="s">
        <v>379</v>
      </c>
    </row>
    <row r="8" spans="1:2" ht="15">
      <c r="A8" s="136">
        <v>7</v>
      </c>
      <c r="B8" s="5" t="s">
        <v>531</v>
      </c>
    </row>
    <row r="9" spans="1:2" ht="15">
      <c r="A9" s="137">
        <v>8</v>
      </c>
      <c r="B9" s="5" t="s">
        <v>572</v>
      </c>
    </row>
    <row r="10" spans="1:2" ht="15">
      <c r="A10" s="136">
        <v>9</v>
      </c>
      <c r="B10" s="5" t="s">
        <v>656</v>
      </c>
    </row>
  </sheetData>
  <sheetProtection/>
  <hyperlinks>
    <hyperlink ref="B3" location="Шкафы!R1C1" display="Шкафы"/>
    <hyperlink ref="B4" location="Агрегаты!R1C1" display="Агрегаты"/>
    <hyperlink ref="B5" location="'Камеры 100 мм'!R1C1" display="Камеры шип-паз толщиной панелей 100 мм"/>
    <hyperlink ref="B7" location="'Машины холодильные'!R1C1" display="Моноблоки и сплит-системы"/>
    <hyperlink ref="B8" location="'Воздухоохладители и конденсатор'!R1C1" display="Воздухоохладители и конденсаторы"/>
    <hyperlink ref="B6" location="'Камеры специальные'!R1C1" display="Камеры холодильные специальные КХСМ"/>
    <hyperlink ref="B9" location="'Дверные блоки'!R1C1" display="Дверные блоки"/>
    <hyperlink ref="B10" location="'Откатные двери'!R1C1" display="Двери откатные"/>
    <hyperlink ref="B2" location="Витрины!A1" display="Витрины"/>
  </hyperlinks>
  <printOptions/>
  <pageMargins left="0.7" right="0.7" top="0.96875" bottom="0.75" header="0.3" footer="0.3"/>
  <pageSetup horizontalDpi="600" verticalDpi="600" orientation="portrait" paperSize="9" r:id="rId2"/>
  <headerFooter alignWithMargins="0">
    <oddHeader>&amp;L&amp;G&amp;C&amp;"-,полужирный"&amp;14
ОГЛАВЛЕНИЕ&amp;R
&amp;"-,полужирный курсив"Прайс-лист действителен с 15.09.09</oddHeader>
    <oddFooter>&amp;L&amp;"Times New Roman,полужирный"&amp;10  425000, Россия, Республика Марий Эл, Волжск, Промбаза, 1. Тел.: (83631)  431-33, 409-38 факс: 430-45, 402-92
Web-сайт: www.ariada.ru, E-mail: ariada@mari-el.ru &amp;R&amp;P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Layout" workbookViewId="0" topLeftCell="A1">
      <selection activeCell="A1" sqref="A1"/>
    </sheetView>
  </sheetViews>
  <sheetFormatPr defaultColWidth="31.28125" defaultRowHeight="15"/>
  <cols>
    <col min="1" max="1" width="7.7109375" style="68" customWidth="1"/>
    <col min="2" max="2" width="21.421875" style="68" customWidth="1"/>
    <col min="3" max="3" width="22.57421875" style="68" customWidth="1"/>
    <col min="4" max="4" width="19.140625" style="68" customWidth="1"/>
    <col min="5" max="5" width="25.140625" style="68" customWidth="1"/>
    <col min="6" max="16384" width="31.28125" style="68" customWidth="1"/>
  </cols>
  <sheetData>
    <row r="1" spans="1:5" ht="15.75" thickTop="1">
      <c r="A1" s="119" t="s">
        <v>0</v>
      </c>
      <c r="B1" s="120" t="s">
        <v>573</v>
      </c>
      <c r="C1" s="121" t="s">
        <v>574</v>
      </c>
      <c r="D1" s="120" t="s">
        <v>575</v>
      </c>
      <c r="E1" s="121" t="s">
        <v>576</v>
      </c>
    </row>
    <row r="2" spans="1:5" ht="15">
      <c r="A2" s="122" t="s">
        <v>0</v>
      </c>
      <c r="B2" s="123" t="s">
        <v>577</v>
      </c>
      <c r="C2" s="124" t="s">
        <v>578</v>
      </c>
      <c r="D2" s="123" t="s">
        <v>577</v>
      </c>
      <c r="E2" s="124" t="s">
        <v>579</v>
      </c>
    </row>
    <row r="3" spans="1:5" ht="15">
      <c r="A3" s="122" t="s">
        <v>580</v>
      </c>
      <c r="B3" s="123" t="s">
        <v>581</v>
      </c>
      <c r="C3" s="124" t="s">
        <v>582</v>
      </c>
      <c r="D3" s="123" t="s">
        <v>581</v>
      </c>
      <c r="E3" s="124" t="s">
        <v>583</v>
      </c>
    </row>
    <row r="4" spans="1:5" ht="15.75" thickBot="1">
      <c r="A4" s="122"/>
      <c r="B4" s="123" t="s">
        <v>584</v>
      </c>
      <c r="C4" s="124" t="s">
        <v>585</v>
      </c>
      <c r="D4" s="123" t="s">
        <v>584</v>
      </c>
      <c r="E4" s="124" t="s">
        <v>586</v>
      </c>
    </row>
    <row r="5" spans="1:5" ht="16.5" thickBot="1" thickTop="1">
      <c r="A5" s="125" t="s">
        <v>587</v>
      </c>
      <c r="B5" s="126" t="s">
        <v>557</v>
      </c>
      <c r="C5" s="127" t="s">
        <v>588</v>
      </c>
      <c r="D5" s="126" t="s">
        <v>589</v>
      </c>
      <c r="E5" s="127">
        <v>44955</v>
      </c>
    </row>
    <row r="6" spans="1:5" ht="15.75" thickBot="1">
      <c r="A6" s="128" t="s">
        <v>590</v>
      </c>
      <c r="B6" s="129" t="s">
        <v>591</v>
      </c>
      <c r="C6" s="130" t="s">
        <v>592</v>
      </c>
      <c r="D6" s="129" t="s">
        <v>593</v>
      </c>
      <c r="E6" s="130">
        <v>55130</v>
      </c>
    </row>
    <row r="7" spans="1:5" ht="15.75" thickBot="1">
      <c r="A7" s="361"/>
      <c r="B7" s="362"/>
      <c r="C7" s="362"/>
      <c r="D7" s="362"/>
      <c r="E7" s="362"/>
    </row>
    <row r="8" spans="1:5" ht="15.75" thickBot="1">
      <c r="A8" s="128" t="s">
        <v>594</v>
      </c>
      <c r="B8" s="129" t="s">
        <v>560</v>
      </c>
      <c r="C8" s="130" t="s">
        <v>595</v>
      </c>
      <c r="D8" s="129" t="s">
        <v>596</v>
      </c>
      <c r="E8" s="130">
        <v>57720</v>
      </c>
    </row>
    <row r="9" spans="1:5" ht="15.75" thickBot="1">
      <c r="A9" s="128" t="s">
        <v>597</v>
      </c>
      <c r="B9" s="129" t="s">
        <v>598</v>
      </c>
      <c r="C9" s="130" t="s">
        <v>599</v>
      </c>
      <c r="D9" s="129" t="s">
        <v>600</v>
      </c>
      <c r="E9" s="130">
        <v>60680</v>
      </c>
    </row>
    <row r="10" spans="1:5" ht="15.75" thickBot="1">
      <c r="A10" s="361"/>
      <c r="B10" s="362"/>
      <c r="C10" s="362"/>
      <c r="D10" s="362"/>
      <c r="E10" s="362"/>
    </row>
    <row r="11" spans="1:5" ht="15.75" thickBot="1">
      <c r="A11" s="128" t="s">
        <v>601</v>
      </c>
      <c r="B11" s="129" t="s">
        <v>602</v>
      </c>
      <c r="C11" s="130" t="s">
        <v>603</v>
      </c>
      <c r="D11" s="129" t="s">
        <v>604</v>
      </c>
      <c r="E11" s="130">
        <v>62900</v>
      </c>
    </row>
    <row r="12" spans="1:5" ht="15.75" thickBot="1">
      <c r="A12" s="128" t="s">
        <v>605</v>
      </c>
      <c r="B12" s="129" t="s">
        <v>606</v>
      </c>
      <c r="C12" s="130" t="s">
        <v>607</v>
      </c>
      <c r="D12" s="129" t="s">
        <v>608</v>
      </c>
      <c r="E12" s="130">
        <v>66230</v>
      </c>
    </row>
    <row r="13" spans="1:5" ht="15.75" thickBot="1">
      <c r="A13" s="361"/>
      <c r="B13" s="362"/>
      <c r="C13" s="362"/>
      <c r="D13" s="362"/>
      <c r="E13" s="362"/>
    </row>
    <row r="14" spans="1:5" ht="15.75" thickBot="1">
      <c r="A14" s="128" t="s">
        <v>609</v>
      </c>
      <c r="B14" s="129" t="s">
        <v>610</v>
      </c>
      <c r="C14" s="130" t="s">
        <v>611</v>
      </c>
      <c r="D14" s="129" t="s">
        <v>612</v>
      </c>
      <c r="E14" s="130">
        <v>67710</v>
      </c>
    </row>
    <row r="15" spans="1:5" ht="15.75" thickBot="1">
      <c r="A15" s="128" t="s">
        <v>613</v>
      </c>
      <c r="B15" s="129" t="s">
        <v>614</v>
      </c>
      <c r="C15" s="130" t="s">
        <v>615</v>
      </c>
      <c r="D15" s="129" t="s">
        <v>616</v>
      </c>
      <c r="E15" s="130">
        <v>71965</v>
      </c>
    </row>
    <row r="16" spans="1:5" ht="15.75" thickBot="1">
      <c r="A16" s="128" t="s">
        <v>617</v>
      </c>
      <c r="B16" s="129" t="s">
        <v>618</v>
      </c>
      <c r="C16" s="130" t="s">
        <v>619</v>
      </c>
      <c r="D16" s="129" t="s">
        <v>620</v>
      </c>
      <c r="E16" s="130">
        <v>74370</v>
      </c>
    </row>
    <row r="17" spans="1:5" ht="15.75" thickBot="1">
      <c r="A17" s="361"/>
      <c r="B17" s="362"/>
      <c r="C17" s="362"/>
      <c r="D17" s="362"/>
      <c r="E17" s="362"/>
    </row>
    <row r="18" spans="1:5" ht="15.75" thickBot="1">
      <c r="A18" s="128" t="s">
        <v>621</v>
      </c>
      <c r="B18" s="129" t="s">
        <v>622</v>
      </c>
      <c r="C18" s="130" t="s">
        <v>623</v>
      </c>
      <c r="D18" s="129" t="s">
        <v>624</v>
      </c>
      <c r="E18" s="130">
        <v>80031</v>
      </c>
    </row>
    <row r="19" spans="1:5" ht="15.75" thickBot="1">
      <c r="A19" s="128" t="s">
        <v>625</v>
      </c>
      <c r="B19" s="129" t="s">
        <v>626</v>
      </c>
      <c r="C19" s="130" t="s">
        <v>627</v>
      </c>
      <c r="D19" s="129" t="s">
        <v>628</v>
      </c>
      <c r="E19" s="130">
        <v>83842</v>
      </c>
    </row>
    <row r="20" spans="1:5" ht="15.75" thickBot="1">
      <c r="A20" s="128" t="s">
        <v>629</v>
      </c>
      <c r="B20" s="129" t="s">
        <v>563</v>
      </c>
      <c r="C20" s="130" t="s">
        <v>630</v>
      </c>
      <c r="D20" s="129" t="s">
        <v>631</v>
      </c>
      <c r="E20" s="130">
        <v>88060</v>
      </c>
    </row>
    <row r="21" spans="1:5" ht="15.75" thickBot="1">
      <c r="A21" s="361"/>
      <c r="B21" s="362"/>
      <c r="C21" s="362"/>
      <c r="D21" s="362"/>
      <c r="E21" s="362"/>
    </row>
    <row r="22" spans="1:5" ht="15.75" thickBot="1">
      <c r="A22" s="128" t="s">
        <v>632</v>
      </c>
      <c r="B22" s="129" t="s">
        <v>633</v>
      </c>
      <c r="C22" s="130" t="s">
        <v>634</v>
      </c>
      <c r="D22" s="129" t="s">
        <v>635</v>
      </c>
      <c r="E22" s="130">
        <v>86395</v>
      </c>
    </row>
    <row r="23" spans="1:5" ht="15.75" thickBot="1">
      <c r="A23" s="128" t="s">
        <v>636</v>
      </c>
      <c r="B23" s="129" t="s">
        <v>637</v>
      </c>
      <c r="C23" s="130" t="s">
        <v>638</v>
      </c>
      <c r="D23" s="129" t="s">
        <v>639</v>
      </c>
      <c r="E23" s="130">
        <v>90206</v>
      </c>
    </row>
    <row r="24" spans="1:5" ht="15.75" thickBot="1">
      <c r="A24" s="128" t="s">
        <v>640</v>
      </c>
      <c r="B24" s="129" t="s">
        <v>641</v>
      </c>
      <c r="C24" s="130" t="s">
        <v>642</v>
      </c>
      <c r="D24" s="129" t="s">
        <v>643</v>
      </c>
      <c r="E24" s="130">
        <v>94498</v>
      </c>
    </row>
    <row r="25" spans="1:5" ht="15.75" thickBot="1">
      <c r="A25" s="361"/>
      <c r="B25" s="362"/>
      <c r="C25" s="362"/>
      <c r="D25" s="362"/>
      <c r="E25" s="362"/>
    </row>
    <row r="26" spans="1:5" ht="15.75" thickBot="1">
      <c r="A26" s="128" t="s">
        <v>644</v>
      </c>
      <c r="B26" s="129" t="s">
        <v>645</v>
      </c>
      <c r="C26" s="130" t="s">
        <v>646</v>
      </c>
      <c r="D26" s="129" t="s">
        <v>647</v>
      </c>
      <c r="E26" s="130">
        <v>109150</v>
      </c>
    </row>
    <row r="27" spans="1:5" ht="15.75" thickBot="1">
      <c r="A27" s="128" t="s">
        <v>648</v>
      </c>
      <c r="B27" s="129" t="s">
        <v>649</v>
      </c>
      <c r="C27" s="130" t="s">
        <v>650</v>
      </c>
      <c r="D27" s="129" t="s">
        <v>651</v>
      </c>
      <c r="E27" s="130">
        <v>114959</v>
      </c>
    </row>
    <row r="28" spans="1:5" ht="15.75" thickBot="1">
      <c r="A28" s="131" t="s">
        <v>652</v>
      </c>
      <c r="B28" s="132" t="s">
        <v>653</v>
      </c>
      <c r="C28" s="133" t="s">
        <v>654</v>
      </c>
      <c r="D28" s="132" t="s">
        <v>655</v>
      </c>
      <c r="E28" s="133">
        <v>133718</v>
      </c>
    </row>
    <row r="29" ht="15.75" thickTop="1"/>
  </sheetData>
  <sheetProtection/>
  <mergeCells count="6">
    <mergeCell ref="A21:E21"/>
    <mergeCell ref="A25:E25"/>
    <mergeCell ref="A7:E7"/>
    <mergeCell ref="A10:E10"/>
    <mergeCell ref="A13:E13"/>
    <mergeCell ref="A17:E17"/>
  </mergeCells>
  <printOptions/>
  <pageMargins left="0.25" right="0.25" top="0.9479166666666666" bottom="0.75" header="0.3" footer="0.3"/>
  <pageSetup fitToHeight="1" fitToWidth="1" horizontalDpi="600" verticalDpi="600" orientation="portrait" paperSize="9" r:id="rId2"/>
  <headerFooter alignWithMargins="0">
    <oddHeader>&amp;L&amp;G&amp;C&amp;"-,полужирный курсив"&amp;12Двери откатные
(розничный прайс-лист)&amp;R&amp;"Times New Roman,полужирный курсив"
Цены действительны с 1.12.09</oddHeader>
    <oddFooter>&amp;L&amp;"Times New Roman,полужирный"&amp;10  425000, Россия, Республика Марий Эл, Волжск, Промбаза, 1. Тел.: (83631)  431-33, 409-38 факс: 430-45, 402-92
Web-сайт: www.ariada.ru, E-mail: ariada@mari-el.ru 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view="pageLayout" workbookViewId="0" topLeftCell="A4">
      <selection activeCell="A2" sqref="A2:K2"/>
    </sheetView>
  </sheetViews>
  <sheetFormatPr defaultColWidth="9.140625" defaultRowHeight="15"/>
  <cols>
    <col min="1" max="1" width="50.28125" style="68" customWidth="1"/>
    <col min="2" max="2" width="56.140625" style="68" customWidth="1"/>
    <col min="3" max="3" width="8.7109375" style="68" customWidth="1"/>
    <col min="4" max="4" width="20.8515625" style="68" customWidth="1"/>
    <col min="5" max="6" width="3.57421875" style="68" hidden="1" customWidth="1"/>
    <col min="7" max="7" width="1.28515625" style="68" hidden="1" customWidth="1"/>
    <col min="8" max="8" width="5.140625" style="68" hidden="1" customWidth="1"/>
    <col min="9" max="9" width="0.13671875" style="68" hidden="1" customWidth="1"/>
    <col min="10" max="10" width="0.5625" style="68" hidden="1" customWidth="1"/>
    <col min="11" max="11" width="2.421875" style="68" hidden="1" customWidth="1"/>
    <col min="12" max="16384" width="9.140625" style="68" customWidth="1"/>
  </cols>
  <sheetData>
    <row r="1" spans="1:11" ht="111.75" customHeight="1" thickBot="1">
      <c r="A1" s="155" t="s">
        <v>657</v>
      </c>
      <c r="B1" s="155" t="s">
        <v>658</v>
      </c>
      <c r="C1" s="156" t="s">
        <v>659</v>
      </c>
      <c r="D1" s="155" t="s">
        <v>660</v>
      </c>
      <c r="E1" s="155"/>
      <c r="F1" s="201"/>
      <c r="G1" s="202"/>
      <c r="H1" s="203"/>
      <c r="I1" s="204"/>
      <c r="J1" s="201"/>
      <c r="K1" s="205"/>
    </row>
    <row r="2" spans="1:11" ht="53.25" customHeight="1" thickBot="1">
      <c r="A2" s="206" t="s">
        <v>661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3" spans="1:11" ht="16.5" customHeight="1" thickBot="1">
      <c r="A3" s="209"/>
      <c r="B3" s="157" t="s">
        <v>662</v>
      </c>
      <c r="C3" s="212" t="s">
        <v>11</v>
      </c>
      <c r="D3" s="158">
        <f>'[5]Руб.'!D3*1.08</f>
        <v>39560.4</v>
      </c>
      <c r="E3" s="159"/>
      <c r="F3" s="199"/>
      <c r="G3" s="199"/>
      <c r="H3" s="199"/>
      <c r="I3" s="199"/>
      <c r="J3" s="199"/>
      <c r="K3" s="199"/>
    </row>
    <row r="4" spans="1:11" ht="15.75" customHeight="1" thickBot="1">
      <c r="A4" s="210"/>
      <c r="B4" s="157" t="s">
        <v>663</v>
      </c>
      <c r="C4" s="213"/>
      <c r="D4" s="158">
        <f>'[5]Руб.'!D4*1.08</f>
        <v>44755.200000000004</v>
      </c>
      <c r="E4" s="159"/>
      <c r="F4" s="200"/>
      <c r="G4" s="200"/>
      <c r="H4" s="200"/>
      <c r="I4" s="200"/>
      <c r="J4" s="200"/>
      <c r="K4" s="200"/>
    </row>
    <row r="5" spans="1:11" ht="15" customHeight="1" thickBot="1">
      <c r="A5" s="210"/>
      <c r="B5" s="157" t="s">
        <v>664</v>
      </c>
      <c r="C5" s="213"/>
      <c r="D5" s="158">
        <f>'[5]Руб.'!D5*1.08</f>
        <v>47952</v>
      </c>
      <c r="E5" s="159"/>
      <c r="F5" s="200"/>
      <c r="G5" s="200"/>
      <c r="H5" s="200"/>
      <c r="I5" s="200"/>
      <c r="J5" s="200"/>
      <c r="K5" s="200"/>
    </row>
    <row r="6" spans="1:11" ht="14.25" customHeight="1" thickBot="1">
      <c r="A6" s="210"/>
      <c r="B6" s="157" t="s">
        <v>665</v>
      </c>
      <c r="C6" s="213"/>
      <c r="D6" s="158">
        <f>'[5]Руб.'!D6*1.08</f>
        <v>59340.600000000006</v>
      </c>
      <c r="E6" s="159"/>
      <c r="F6" s="200"/>
      <c r="G6" s="200"/>
      <c r="H6" s="200"/>
      <c r="I6" s="200"/>
      <c r="J6" s="200"/>
      <c r="K6" s="200"/>
    </row>
    <row r="7" spans="1:11" ht="21.75" customHeight="1" thickBot="1">
      <c r="A7" s="210"/>
      <c r="B7" s="157" t="s">
        <v>666</v>
      </c>
      <c r="C7" s="213"/>
      <c r="D7" s="158">
        <f>'[5]Руб.'!D7*1.08</f>
        <v>71528.40000000001</v>
      </c>
      <c r="E7" s="159"/>
      <c r="F7" s="200"/>
      <c r="G7" s="200"/>
      <c r="H7" s="200"/>
      <c r="I7" s="200"/>
      <c r="J7" s="200"/>
      <c r="K7" s="200"/>
    </row>
    <row r="8" spans="1:11" ht="22.5" customHeight="1" thickBot="1">
      <c r="A8" s="210"/>
      <c r="B8" s="157" t="s">
        <v>667</v>
      </c>
      <c r="C8" s="214"/>
      <c r="D8" s="158">
        <f>'[5]Руб.'!D8*1.08</f>
        <v>73126.8</v>
      </c>
      <c r="E8" s="159"/>
      <c r="F8" s="200"/>
      <c r="G8" s="200"/>
      <c r="H8" s="200"/>
      <c r="I8" s="200"/>
      <c r="J8" s="200"/>
      <c r="K8" s="200"/>
    </row>
    <row r="9" spans="1:11" ht="15.75" customHeight="1" thickBot="1">
      <c r="A9" s="210"/>
      <c r="B9" s="157" t="s">
        <v>668</v>
      </c>
      <c r="C9" s="212" t="s">
        <v>669</v>
      </c>
      <c r="D9" s="158">
        <f>'[5]Руб.'!D9*1.08</f>
        <v>53946</v>
      </c>
      <c r="E9" s="159"/>
      <c r="F9" s="200"/>
      <c r="G9" s="200"/>
      <c r="H9" s="200"/>
      <c r="I9" s="200"/>
      <c r="J9" s="200"/>
      <c r="K9" s="200"/>
    </row>
    <row r="10" spans="1:11" ht="15.75" customHeight="1" thickBot="1">
      <c r="A10" s="210"/>
      <c r="B10" s="157" t="s">
        <v>670</v>
      </c>
      <c r="C10" s="214"/>
      <c r="D10" s="158">
        <f>'[5]Руб.'!D10*1.08</f>
        <v>58741.200000000004</v>
      </c>
      <c r="E10" s="159"/>
      <c r="F10" s="200"/>
      <c r="G10" s="200"/>
      <c r="H10" s="200"/>
      <c r="I10" s="200"/>
      <c r="J10" s="200"/>
      <c r="K10" s="200"/>
    </row>
    <row r="11" spans="1:11" ht="15.75" customHeight="1" thickBot="1">
      <c r="A11" s="210"/>
      <c r="B11" s="157" t="s">
        <v>671</v>
      </c>
      <c r="C11" s="212" t="s">
        <v>672</v>
      </c>
      <c r="D11" s="158">
        <f>'[5]Руб.'!D11*1.08</f>
        <v>51148.8</v>
      </c>
      <c r="E11" s="159"/>
      <c r="F11" s="200"/>
      <c r="G11" s="200"/>
      <c r="H11" s="200"/>
      <c r="I11" s="200"/>
      <c r="J11" s="200"/>
      <c r="K11" s="200"/>
    </row>
    <row r="12" spans="1:11" ht="15.75" customHeight="1" thickBot="1">
      <c r="A12" s="210"/>
      <c r="B12" s="157" t="s">
        <v>673</v>
      </c>
      <c r="C12" s="214"/>
      <c r="D12" s="158">
        <f>'[5]Руб.'!D12*1.08</f>
        <v>55544.4</v>
      </c>
      <c r="E12" s="159"/>
      <c r="F12" s="200"/>
      <c r="G12" s="200"/>
      <c r="H12" s="200"/>
      <c r="I12" s="200"/>
      <c r="J12" s="200"/>
      <c r="K12" s="200"/>
    </row>
    <row r="13" spans="1:11" ht="15.75" customHeight="1" thickBot="1">
      <c r="A13" s="210"/>
      <c r="B13" s="157" t="s">
        <v>674</v>
      </c>
      <c r="C13" s="215" t="s">
        <v>675</v>
      </c>
      <c r="D13" s="158">
        <f>'[5]Руб.'!D13*1.08</f>
        <v>54345.600000000006</v>
      </c>
      <c r="E13" s="159"/>
      <c r="F13" s="200"/>
      <c r="G13" s="200"/>
      <c r="H13" s="200"/>
      <c r="I13" s="200"/>
      <c r="J13" s="200"/>
      <c r="K13" s="200"/>
    </row>
    <row r="14" spans="1:11" ht="15.75" customHeight="1" thickBot="1">
      <c r="A14" s="210"/>
      <c r="B14" s="157" t="s">
        <v>676</v>
      </c>
      <c r="C14" s="216"/>
      <c r="D14" s="158">
        <f>'[5]Руб.'!D14*1.08</f>
        <v>61938.00000000001</v>
      </c>
      <c r="E14" s="159"/>
      <c r="F14" s="200"/>
      <c r="G14" s="200"/>
      <c r="H14" s="200"/>
      <c r="I14" s="200"/>
      <c r="J14" s="200"/>
      <c r="K14" s="200"/>
    </row>
    <row r="15" spans="1:11" ht="15" customHeight="1" thickBot="1">
      <c r="A15" s="210"/>
      <c r="B15" s="217" t="s">
        <v>677</v>
      </c>
      <c r="C15" s="218"/>
      <c r="D15" s="158">
        <f>'[5]Руб.'!D15*1.08</f>
        <v>16983</v>
      </c>
      <c r="E15" s="159"/>
      <c r="F15" s="200"/>
      <c r="G15" s="200"/>
      <c r="H15" s="200"/>
      <c r="I15" s="200"/>
      <c r="J15" s="200"/>
      <c r="K15" s="200"/>
    </row>
    <row r="16" spans="1:11" ht="15" customHeight="1" thickBot="1">
      <c r="A16" s="210"/>
      <c r="B16" s="217" t="s">
        <v>678</v>
      </c>
      <c r="C16" s="218"/>
      <c r="D16" s="158">
        <f>'[5]Руб.'!D16*1.08</f>
        <v>1238.76</v>
      </c>
      <c r="E16" s="159"/>
      <c r="F16" s="200"/>
      <c r="G16" s="200"/>
      <c r="H16" s="200"/>
      <c r="I16" s="200"/>
      <c r="J16" s="200"/>
      <c r="K16" s="200"/>
    </row>
    <row r="17" spans="1:11" ht="19.5" customHeight="1" thickBot="1">
      <c r="A17" s="210"/>
      <c r="B17" s="217" t="s">
        <v>679</v>
      </c>
      <c r="C17" s="218"/>
      <c r="D17" s="158">
        <f>'[5]Руб.'!D17*1.08</f>
        <v>1838.16</v>
      </c>
      <c r="E17" s="159"/>
      <c r="F17" s="200"/>
      <c r="G17" s="200"/>
      <c r="H17" s="200"/>
      <c r="I17" s="200"/>
      <c r="J17" s="200"/>
      <c r="K17" s="200"/>
    </row>
    <row r="18" spans="1:11" ht="25.5" customHeight="1" thickBot="1">
      <c r="A18" s="211"/>
      <c r="B18" s="217" t="s">
        <v>680</v>
      </c>
      <c r="C18" s="218"/>
      <c r="D18" s="158">
        <f>'[5]Руб.'!D18*1.08</f>
        <v>1238.76</v>
      </c>
      <c r="E18" s="159"/>
      <c r="F18" s="200"/>
      <c r="G18" s="200"/>
      <c r="H18" s="200"/>
      <c r="I18" s="200"/>
      <c r="J18" s="200"/>
      <c r="K18" s="200"/>
    </row>
    <row r="19" spans="1:11" ht="15" customHeight="1">
      <c r="A19" s="197"/>
      <c r="B19" s="193"/>
      <c r="C19" s="193"/>
      <c r="D19" s="195"/>
      <c r="E19" s="219"/>
      <c r="F19" s="219"/>
      <c r="G19" s="219"/>
      <c r="H19" s="219"/>
      <c r="I19" s="219"/>
      <c r="J19" s="219"/>
      <c r="K19" s="219"/>
    </row>
    <row r="20" spans="1:11" ht="15" customHeight="1">
      <c r="A20" s="198"/>
      <c r="B20" s="194"/>
      <c r="C20" s="194"/>
      <c r="D20" s="189"/>
      <c r="E20" s="219"/>
      <c r="F20" s="219"/>
      <c r="G20" s="219"/>
      <c r="H20" s="219"/>
      <c r="I20" s="219"/>
      <c r="J20" s="219"/>
      <c r="K20" s="219"/>
    </row>
    <row r="21" spans="1:11" ht="15" customHeight="1">
      <c r="A21" s="198"/>
      <c r="B21" s="194"/>
      <c r="C21" s="194"/>
      <c r="D21" s="189"/>
      <c r="E21" s="219"/>
      <c r="F21" s="219"/>
      <c r="G21" s="219"/>
      <c r="H21" s="219"/>
      <c r="I21" s="219"/>
      <c r="J21" s="219"/>
      <c r="K21" s="219"/>
    </row>
    <row r="22" spans="1:11" ht="117" customHeight="1">
      <c r="A22" s="163" t="s">
        <v>657</v>
      </c>
      <c r="B22" s="163" t="s">
        <v>658</v>
      </c>
      <c r="C22" s="163" t="s">
        <v>659</v>
      </c>
      <c r="D22" s="163" t="s">
        <v>681</v>
      </c>
      <c r="E22" s="161"/>
      <c r="F22" s="161"/>
      <c r="G22" s="161"/>
      <c r="H22" s="161"/>
      <c r="I22" s="161"/>
      <c r="J22" s="161"/>
      <c r="K22" s="161"/>
    </row>
    <row r="23" spans="1:11" ht="40.5" customHeight="1" thickBot="1">
      <c r="A23" s="220" t="s">
        <v>682</v>
      </c>
      <c r="B23" s="221"/>
      <c r="C23" s="221"/>
      <c r="D23" s="221"/>
      <c r="E23" s="221"/>
      <c r="F23" s="221"/>
      <c r="G23" s="221"/>
      <c r="H23" s="221"/>
      <c r="I23" s="221"/>
      <c r="J23" s="221"/>
      <c r="K23" s="196"/>
    </row>
    <row r="24" spans="1:11" ht="16.5" customHeight="1" thickBot="1">
      <c r="A24" s="190"/>
      <c r="B24" s="157" t="s">
        <v>683</v>
      </c>
      <c r="C24" s="212" t="s">
        <v>684</v>
      </c>
      <c r="D24" s="158">
        <f>'[5]Руб.'!D24*1.08</f>
        <v>32367.600000000002</v>
      </c>
      <c r="E24" s="159"/>
      <c r="F24" s="199"/>
      <c r="G24" s="199"/>
      <c r="H24" s="199"/>
      <c r="I24" s="199"/>
      <c r="J24" s="199"/>
      <c r="K24" s="199"/>
    </row>
    <row r="25" spans="1:11" ht="15.75" thickBot="1">
      <c r="A25" s="191"/>
      <c r="B25" s="157" t="s">
        <v>685</v>
      </c>
      <c r="C25" s="213"/>
      <c r="D25" s="158">
        <f>'[5]Руб.'!D25*1.08</f>
        <v>34765.200000000004</v>
      </c>
      <c r="E25" s="159"/>
      <c r="F25" s="200"/>
      <c r="G25" s="200"/>
      <c r="H25" s="200"/>
      <c r="I25" s="200"/>
      <c r="J25" s="200"/>
      <c r="K25" s="200"/>
    </row>
    <row r="26" spans="1:11" ht="15.75" thickBot="1">
      <c r="A26" s="191"/>
      <c r="B26" s="157" t="s">
        <v>686</v>
      </c>
      <c r="C26" s="213"/>
      <c r="D26" s="158">
        <f>'[5]Руб.'!D26*1.08</f>
        <v>39960</v>
      </c>
      <c r="E26" s="159"/>
      <c r="F26" s="200"/>
      <c r="G26" s="200"/>
      <c r="H26" s="200"/>
      <c r="I26" s="200"/>
      <c r="J26" s="200"/>
      <c r="K26" s="200"/>
    </row>
    <row r="27" spans="1:11" ht="15.75" thickBot="1">
      <c r="A27" s="191"/>
      <c r="B27" s="157" t="s">
        <v>687</v>
      </c>
      <c r="C27" s="213"/>
      <c r="D27" s="158">
        <f>'[5]Руб.'!D27*1.08</f>
        <v>47552.4</v>
      </c>
      <c r="E27" s="159"/>
      <c r="F27" s="200"/>
      <c r="G27" s="200"/>
      <c r="H27" s="200"/>
      <c r="I27" s="200"/>
      <c r="J27" s="200"/>
      <c r="K27" s="200"/>
    </row>
    <row r="28" spans="1:11" ht="15.75" thickBot="1">
      <c r="A28" s="191"/>
      <c r="B28" s="157" t="s">
        <v>688</v>
      </c>
      <c r="C28" s="213"/>
      <c r="D28" s="158">
        <f>'[5]Руб.'!D28*1.08</f>
        <v>49950</v>
      </c>
      <c r="E28" s="159"/>
      <c r="F28" s="200"/>
      <c r="G28" s="200"/>
      <c r="H28" s="200"/>
      <c r="I28" s="200"/>
      <c r="J28" s="200"/>
      <c r="K28" s="200"/>
    </row>
    <row r="29" spans="1:11" ht="15.75" thickBot="1">
      <c r="A29" s="191"/>
      <c r="B29" s="157" t="s">
        <v>689</v>
      </c>
      <c r="C29" s="213"/>
      <c r="D29" s="158">
        <f>'[5]Руб.'!D29*1.08</f>
        <v>55144.8</v>
      </c>
      <c r="E29" s="159"/>
      <c r="F29" s="200"/>
      <c r="G29" s="200"/>
      <c r="H29" s="200"/>
      <c r="I29" s="200"/>
      <c r="J29" s="200"/>
      <c r="K29" s="200"/>
    </row>
    <row r="30" spans="1:11" ht="15.75" thickBot="1">
      <c r="A30" s="191"/>
      <c r="B30" s="157" t="s">
        <v>690</v>
      </c>
      <c r="C30" s="214"/>
      <c r="D30" s="158">
        <f>'[5]Руб.'!D30*1.08</f>
        <v>55944.00000000001</v>
      </c>
      <c r="E30" s="159"/>
      <c r="F30" s="200"/>
      <c r="G30" s="200"/>
      <c r="H30" s="200"/>
      <c r="I30" s="200"/>
      <c r="J30" s="200"/>
      <c r="K30" s="200"/>
    </row>
    <row r="31" spans="1:11" ht="15.75" thickBot="1">
      <c r="A31" s="191"/>
      <c r="B31" s="157" t="s">
        <v>691</v>
      </c>
      <c r="C31" s="212" t="s">
        <v>669</v>
      </c>
      <c r="D31" s="158">
        <f>'[5]Руб.'!D31*1.08</f>
        <v>45554.4</v>
      </c>
      <c r="E31" s="159"/>
      <c r="F31" s="200"/>
      <c r="G31" s="200"/>
      <c r="H31" s="200"/>
      <c r="I31" s="200"/>
      <c r="J31" s="200"/>
      <c r="K31" s="200"/>
    </row>
    <row r="32" spans="1:11" ht="15.75" thickBot="1">
      <c r="A32" s="191"/>
      <c r="B32" s="157" t="s">
        <v>692</v>
      </c>
      <c r="C32" s="213"/>
      <c r="D32" s="158">
        <f>'[5]Руб.'!D32*1.08</f>
        <v>49950</v>
      </c>
      <c r="E32" s="159"/>
      <c r="F32" s="200"/>
      <c r="G32" s="200"/>
      <c r="H32" s="200"/>
      <c r="I32" s="200"/>
      <c r="J32" s="200"/>
      <c r="K32" s="200"/>
    </row>
    <row r="33" spans="1:11" ht="15.75" thickBot="1">
      <c r="A33" s="191"/>
      <c r="B33" s="157" t="s">
        <v>693</v>
      </c>
      <c r="C33" s="214"/>
      <c r="D33" s="158">
        <f>'[5]Руб.'!D33*1.08</f>
        <v>55144.8</v>
      </c>
      <c r="E33" s="159"/>
      <c r="F33" s="200"/>
      <c r="G33" s="200"/>
      <c r="H33" s="200"/>
      <c r="I33" s="200"/>
      <c r="J33" s="200"/>
      <c r="K33" s="200"/>
    </row>
    <row r="34" spans="1:11" ht="15.75" thickBot="1">
      <c r="A34" s="191"/>
      <c r="B34" s="157" t="s">
        <v>694</v>
      </c>
      <c r="C34" s="215" t="s">
        <v>695</v>
      </c>
      <c r="D34" s="158">
        <f>'[5]Руб.'!D34*1.08</f>
        <v>39760.200000000004</v>
      </c>
      <c r="E34" s="159"/>
      <c r="F34" s="200"/>
      <c r="G34" s="200"/>
      <c r="H34" s="200"/>
      <c r="I34" s="200"/>
      <c r="J34" s="200"/>
      <c r="K34" s="200"/>
    </row>
    <row r="35" spans="1:11" ht="15.75" thickBot="1">
      <c r="A35" s="191"/>
      <c r="B35" s="157" t="s">
        <v>696</v>
      </c>
      <c r="C35" s="216"/>
      <c r="D35" s="158">
        <f>'[5]Руб.'!D35*1.08</f>
        <v>49150.8</v>
      </c>
      <c r="E35" s="159"/>
      <c r="F35" s="200"/>
      <c r="G35" s="200"/>
      <c r="H35" s="200"/>
      <c r="I35" s="200"/>
      <c r="J35" s="200"/>
      <c r="K35" s="200"/>
    </row>
    <row r="36" spans="1:11" ht="15.75" thickBot="1">
      <c r="A36" s="191"/>
      <c r="B36" s="157" t="s">
        <v>697</v>
      </c>
      <c r="C36" s="215" t="s">
        <v>675</v>
      </c>
      <c r="D36" s="158">
        <f>'[5]Руб.'!D36*1.08</f>
        <v>45554.4</v>
      </c>
      <c r="E36" s="159"/>
      <c r="F36" s="200"/>
      <c r="G36" s="200"/>
      <c r="H36" s="200"/>
      <c r="I36" s="200"/>
      <c r="J36" s="200"/>
      <c r="K36" s="200"/>
    </row>
    <row r="37" spans="1:11" ht="15.75" thickBot="1">
      <c r="A37" s="191"/>
      <c r="B37" s="157" t="s">
        <v>698</v>
      </c>
      <c r="C37" s="216"/>
      <c r="D37" s="158">
        <f>'[5]Руб.'!D37*1.08</f>
        <v>61138.8</v>
      </c>
      <c r="E37" s="159"/>
      <c r="F37" s="200"/>
      <c r="G37" s="200"/>
      <c r="H37" s="200"/>
      <c r="I37" s="200"/>
      <c r="J37" s="200"/>
      <c r="K37" s="200"/>
    </row>
    <row r="38" spans="1:11" ht="15.75" customHeight="1" thickBot="1">
      <c r="A38" s="191"/>
      <c r="B38" s="217" t="s">
        <v>699</v>
      </c>
      <c r="C38" s="218"/>
      <c r="D38" s="158">
        <f>'[5]Руб.'!D38*1.08</f>
        <v>16183.800000000001</v>
      </c>
      <c r="E38" s="159"/>
      <c r="F38" s="200"/>
      <c r="G38" s="200"/>
      <c r="H38" s="200"/>
      <c r="I38" s="200"/>
      <c r="J38" s="200"/>
      <c r="K38" s="200"/>
    </row>
    <row r="39" spans="1:11" ht="15" customHeight="1" thickBot="1">
      <c r="A39" s="191"/>
      <c r="B39" s="217" t="s">
        <v>700</v>
      </c>
      <c r="C39" s="218"/>
      <c r="D39" s="158">
        <f>'[5]Руб.'!D39*1.08</f>
        <v>1238.76</v>
      </c>
      <c r="E39" s="159"/>
      <c r="F39" s="200"/>
      <c r="G39" s="200"/>
      <c r="H39" s="200"/>
      <c r="I39" s="200"/>
      <c r="J39" s="200"/>
      <c r="K39" s="200"/>
    </row>
    <row r="40" spans="1:11" ht="15" customHeight="1" thickBot="1">
      <c r="A40" s="191"/>
      <c r="B40" s="217" t="s">
        <v>679</v>
      </c>
      <c r="C40" s="218"/>
      <c r="D40" s="158">
        <f>'[5]Руб.'!D40*1.08</f>
        <v>1838.16</v>
      </c>
      <c r="E40" s="159"/>
      <c r="F40" s="200"/>
      <c r="G40" s="200"/>
      <c r="H40" s="200"/>
      <c r="I40" s="200"/>
      <c r="J40" s="200"/>
      <c r="K40" s="200"/>
    </row>
    <row r="41" spans="1:11" ht="17.25" customHeight="1" thickBot="1">
      <c r="A41" s="192"/>
      <c r="B41" s="217" t="s">
        <v>701</v>
      </c>
      <c r="C41" s="218"/>
      <c r="D41" s="158">
        <f>'[5]Руб.'!D41*1.08</f>
        <v>1238.76</v>
      </c>
      <c r="E41" s="159"/>
      <c r="F41" s="200"/>
      <c r="G41" s="200"/>
      <c r="H41" s="200"/>
      <c r="I41" s="200"/>
      <c r="J41" s="200"/>
      <c r="K41" s="200"/>
    </row>
    <row r="42" spans="1:11" ht="15">
      <c r="A42" s="164"/>
      <c r="B42" s="193"/>
      <c r="C42" s="193"/>
      <c r="D42" s="159"/>
      <c r="E42" s="159"/>
      <c r="F42" s="200"/>
      <c r="G42" s="200"/>
      <c r="H42" s="200"/>
      <c r="I42" s="200"/>
      <c r="J42" s="200"/>
      <c r="K42" s="200"/>
    </row>
    <row r="43" spans="1:11" ht="15" customHeight="1">
      <c r="A43" s="183"/>
      <c r="B43" s="184"/>
      <c r="C43" s="184"/>
      <c r="D43" s="185"/>
      <c r="E43" s="219"/>
      <c r="F43" s="219"/>
      <c r="G43" s="219"/>
      <c r="H43" s="219"/>
      <c r="I43" s="219"/>
      <c r="J43" s="219"/>
      <c r="K43" s="219"/>
    </row>
    <row r="44" spans="1:11" ht="15" customHeight="1">
      <c r="A44" s="183"/>
      <c r="B44" s="184"/>
      <c r="C44" s="184"/>
      <c r="D44" s="185"/>
      <c r="E44" s="219"/>
      <c r="F44" s="219"/>
      <c r="G44" s="219"/>
      <c r="H44" s="219"/>
      <c r="I44" s="219"/>
      <c r="J44" s="219"/>
      <c r="K44" s="219"/>
    </row>
    <row r="45" spans="1:11" ht="36">
      <c r="A45" s="163" t="s">
        <v>657</v>
      </c>
      <c r="B45" s="163" t="s">
        <v>658</v>
      </c>
      <c r="C45" s="163" t="s">
        <v>659</v>
      </c>
      <c r="D45" s="163" t="s">
        <v>660</v>
      </c>
      <c r="E45" s="161"/>
      <c r="F45" s="219"/>
      <c r="G45" s="219"/>
      <c r="H45" s="219"/>
      <c r="I45" s="219"/>
      <c r="J45" s="219"/>
      <c r="K45" s="219"/>
    </row>
    <row r="46" spans="1:11" ht="27.75" customHeight="1" thickBot="1">
      <c r="A46" s="220" t="s">
        <v>702</v>
      </c>
      <c r="B46" s="221"/>
      <c r="C46" s="221"/>
      <c r="D46" s="221"/>
      <c r="E46" s="221"/>
      <c r="F46" s="221"/>
      <c r="G46" s="221"/>
      <c r="H46" s="221"/>
      <c r="I46" s="221"/>
      <c r="J46" s="221"/>
      <c r="K46" s="196"/>
    </row>
    <row r="47" spans="1:11" ht="26.25" customHeight="1" thickBot="1">
      <c r="A47" s="190"/>
      <c r="B47" s="157" t="s">
        <v>703</v>
      </c>
      <c r="C47" s="212" t="s">
        <v>11</v>
      </c>
      <c r="D47" s="158">
        <f>'[5]Руб.'!D47*1.08</f>
        <v>30769.2</v>
      </c>
      <c r="E47" s="159"/>
      <c r="F47" s="199"/>
      <c r="G47" s="199"/>
      <c r="H47" s="199"/>
      <c r="I47" s="199"/>
      <c r="J47" s="199"/>
      <c r="K47" s="199"/>
    </row>
    <row r="48" spans="1:11" ht="15.75" thickBot="1">
      <c r="A48" s="191"/>
      <c r="B48" s="157" t="s">
        <v>704</v>
      </c>
      <c r="C48" s="213"/>
      <c r="D48" s="158">
        <f>'[5]Руб.'!D48*1.08</f>
        <v>31568.4</v>
      </c>
      <c r="E48" s="159"/>
      <c r="F48" s="200"/>
      <c r="G48" s="200"/>
      <c r="H48" s="200"/>
      <c r="I48" s="200"/>
      <c r="J48" s="200"/>
      <c r="K48" s="200"/>
    </row>
    <row r="49" spans="1:11" ht="15.75" thickBot="1">
      <c r="A49" s="191"/>
      <c r="B49" s="157" t="s">
        <v>705</v>
      </c>
      <c r="C49" s="214"/>
      <c r="D49" s="158">
        <f>'[5]Руб.'!D49*1.08</f>
        <v>39160.8</v>
      </c>
      <c r="E49" s="159"/>
      <c r="F49" s="200"/>
      <c r="G49" s="200"/>
      <c r="H49" s="200"/>
      <c r="I49" s="200"/>
      <c r="J49" s="200"/>
      <c r="K49" s="200"/>
    </row>
    <row r="50" spans="1:11" ht="15.75" thickBot="1">
      <c r="A50" s="191"/>
      <c r="B50" s="157" t="s">
        <v>706</v>
      </c>
      <c r="C50" s="212" t="s">
        <v>707</v>
      </c>
      <c r="D50" s="158">
        <f>'[5]Руб.'!D50*1.08</f>
        <v>43156.8</v>
      </c>
      <c r="E50" s="159"/>
      <c r="F50" s="200"/>
      <c r="G50" s="200"/>
      <c r="H50" s="200"/>
      <c r="I50" s="200"/>
      <c r="J50" s="200"/>
      <c r="K50" s="200"/>
    </row>
    <row r="51" spans="1:11" ht="15.75" thickBot="1">
      <c r="A51" s="191"/>
      <c r="B51" s="157" t="s">
        <v>708</v>
      </c>
      <c r="C51" s="213"/>
      <c r="D51" s="158">
        <f>'[5]Руб.'!D51*1.08</f>
        <v>46753.200000000004</v>
      </c>
      <c r="E51" s="159"/>
      <c r="F51" s="200"/>
      <c r="G51" s="200"/>
      <c r="H51" s="200"/>
      <c r="I51" s="200"/>
      <c r="J51" s="200"/>
      <c r="K51" s="200"/>
    </row>
    <row r="52" spans="1:11" ht="15.75" thickBot="1">
      <c r="A52" s="191"/>
      <c r="B52" s="157" t="s">
        <v>709</v>
      </c>
      <c r="C52" s="214"/>
      <c r="D52" s="158">
        <f>'[5]Руб.'!D52*1.08</f>
        <v>51948</v>
      </c>
      <c r="E52" s="159"/>
      <c r="F52" s="200"/>
      <c r="G52" s="200"/>
      <c r="H52" s="200"/>
      <c r="I52" s="200"/>
      <c r="J52" s="200"/>
      <c r="K52" s="200"/>
    </row>
    <row r="53" spans="1:11" ht="15.75" thickBot="1">
      <c r="A53" s="191"/>
      <c r="B53" s="157" t="s">
        <v>710</v>
      </c>
      <c r="C53" s="212" t="s">
        <v>672</v>
      </c>
      <c r="D53" s="158">
        <f>'[5]Руб.'!D53*1.08</f>
        <v>36763.200000000004</v>
      </c>
      <c r="E53" s="159"/>
      <c r="F53" s="200"/>
      <c r="G53" s="200"/>
      <c r="H53" s="200"/>
      <c r="I53" s="200"/>
      <c r="J53" s="200"/>
      <c r="K53" s="200"/>
    </row>
    <row r="54" spans="1:11" ht="15.75" thickBot="1">
      <c r="A54" s="191"/>
      <c r="B54" s="157" t="s">
        <v>711</v>
      </c>
      <c r="C54" s="214"/>
      <c r="D54" s="158">
        <f>'[5]Руб.'!D54*1.08</f>
        <v>39160.8</v>
      </c>
      <c r="E54" s="159"/>
      <c r="F54" s="200"/>
      <c r="G54" s="200"/>
      <c r="H54" s="200"/>
      <c r="I54" s="200"/>
      <c r="J54" s="200"/>
      <c r="K54" s="200"/>
    </row>
    <row r="55" spans="1:11" ht="25.5" customHeight="1" thickBot="1">
      <c r="A55" s="191"/>
      <c r="B55" s="217" t="s">
        <v>712</v>
      </c>
      <c r="C55" s="218"/>
      <c r="D55" s="158">
        <f>'[5]Руб.'!D55*1.08</f>
        <v>15664.320000000002</v>
      </c>
      <c r="E55" s="159"/>
      <c r="F55" s="200"/>
      <c r="G55" s="200"/>
      <c r="H55" s="200"/>
      <c r="I55" s="200"/>
      <c r="J55" s="200"/>
      <c r="K55" s="200"/>
    </row>
    <row r="56" spans="1:11" ht="25.5" customHeight="1" thickBot="1">
      <c r="A56" s="191"/>
      <c r="B56" s="217" t="s">
        <v>700</v>
      </c>
      <c r="C56" s="218"/>
      <c r="D56" s="158">
        <f>'[5]Руб.'!D56*1.08</f>
        <v>1238.76</v>
      </c>
      <c r="E56" s="159"/>
      <c r="F56" s="200"/>
      <c r="G56" s="200"/>
      <c r="H56" s="200"/>
      <c r="I56" s="200"/>
      <c r="J56" s="200"/>
      <c r="K56" s="200"/>
    </row>
    <row r="57" spans="1:11" ht="25.5" customHeight="1" thickBot="1">
      <c r="A57" s="191"/>
      <c r="B57" s="217" t="s">
        <v>679</v>
      </c>
      <c r="C57" s="218"/>
      <c r="D57" s="158">
        <f>'[5]Руб.'!D57*1.08</f>
        <v>1838.16</v>
      </c>
      <c r="E57" s="159"/>
      <c r="F57" s="200"/>
      <c r="G57" s="200"/>
      <c r="H57" s="200"/>
      <c r="I57" s="200"/>
      <c r="J57" s="200"/>
      <c r="K57" s="200"/>
    </row>
    <row r="58" spans="1:11" ht="38.25" customHeight="1" thickBot="1">
      <c r="A58" s="192"/>
      <c r="B58" s="217" t="s">
        <v>701</v>
      </c>
      <c r="C58" s="218"/>
      <c r="D58" s="158">
        <f>'[5]Руб.'!D58*1.08</f>
        <v>1238.76</v>
      </c>
      <c r="E58" s="159"/>
      <c r="F58" s="200"/>
      <c r="G58" s="200"/>
      <c r="H58" s="200"/>
      <c r="I58" s="200"/>
      <c r="J58" s="200"/>
      <c r="K58" s="200"/>
    </row>
    <row r="59" spans="1:11" ht="15" customHeight="1">
      <c r="A59" s="197"/>
      <c r="B59" s="193"/>
      <c r="C59" s="193"/>
      <c r="D59" s="195"/>
      <c r="E59" s="219"/>
      <c r="F59" s="219"/>
      <c r="G59" s="219"/>
      <c r="H59" s="219"/>
      <c r="I59" s="219"/>
      <c r="J59" s="219"/>
      <c r="K59" s="219"/>
    </row>
    <row r="60" spans="1:11" ht="15" customHeight="1">
      <c r="A60" s="183"/>
      <c r="B60" s="184"/>
      <c r="C60" s="184"/>
      <c r="D60" s="185"/>
      <c r="E60" s="219"/>
      <c r="F60" s="219"/>
      <c r="G60" s="219"/>
      <c r="H60" s="219"/>
      <c r="I60" s="219"/>
      <c r="J60" s="219"/>
      <c r="K60" s="219"/>
    </row>
    <row r="61" spans="1:11" ht="15">
      <c r="A61" s="164"/>
      <c r="B61" s="184"/>
      <c r="C61" s="184"/>
      <c r="D61" s="166"/>
      <c r="E61" s="161"/>
      <c r="F61" s="219"/>
      <c r="G61" s="219"/>
      <c r="H61" s="219"/>
      <c r="I61" s="219"/>
      <c r="J61" s="219"/>
      <c r="K61" s="219"/>
    </row>
    <row r="62" spans="1:11" ht="15" customHeight="1">
      <c r="A62" s="164"/>
      <c r="B62" s="165"/>
      <c r="C62" s="165"/>
      <c r="D62" s="167"/>
      <c r="E62" s="219"/>
      <c r="F62" s="219"/>
      <c r="G62" s="219"/>
      <c r="H62" s="219"/>
      <c r="I62" s="219"/>
      <c r="J62" s="219"/>
      <c r="K62" s="219"/>
    </row>
    <row r="63" spans="1:11" ht="15" customHeight="1">
      <c r="A63" s="164"/>
      <c r="B63" s="165"/>
      <c r="C63" s="165"/>
      <c r="D63" s="167"/>
      <c r="E63" s="219"/>
      <c r="F63" s="219"/>
      <c r="G63" s="219"/>
      <c r="H63" s="219"/>
      <c r="I63" s="219"/>
      <c r="J63" s="219"/>
      <c r="K63" s="219"/>
    </row>
    <row r="64" spans="1:11" ht="15" customHeight="1">
      <c r="A64" s="164"/>
      <c r="B64" s="165"/>
      <c r="C64" s="165"/>
      <c r="D64" s="167"/>
      <c r="E64" s="219"/>
      <c r="F64" s="219"/>
      <c r="G64" s="219"/>
      <c r="H64" s="219"/>
      <c r="I64" s="219"/>
      <c r="J64" s="219"/>
      <c r="K64" s="219"/>
    </row>
    <row r="65" spans="1:11" ht="112.5" customHeight="1" thickBot="1">
      <c r="A65" s="163" t="s">
        <v>657</v>
      </c>
      <c r="B65" s="163" t="s">
        <v>658</v>
      </c>
      <c r="C65" s="163" t="s">
        <v>659</v>
      </c>
      <c r="D65" s="163" t="s">
        <v>681</v>
      </c>
      <c r="E65" s="188"/>
      <c r="F65" s="188"/>
      <c r="G65" s="188"/>
      <c r="H65" s="188"/>
      <c r="I65" s="188"/>
      <c r="J65" s="188"/>
      <c r="K65" s="188"/>
    </row>
    <row r="66" spans="1:11" ht="15" customHeight="1">
      <c r="A66" s="186" t="s">
        <v>713</v>
      </c>
      <c r="B66" s="187"/>
      <c r="C66" s="187"/>
      <c r="D66" s="187"/>
      <c r="E66" s="187"/>
      <c r="F66" s="187"/>
      <c r="G66" s="187"/>
      <c r="H66" s="187"/>
      <c r="I66" s="187"/>
      <c r="J66" s="187"/>
      <c r="K66" s="187"/>
    </row>
    <row r="67" spans="1:11" ht="15.75" customHeight="1" thickBot="1">
      <c r="A67" s="177" t="s">
        <v>714</v>
      </c>
      <c r="B67" s="178"/>
      <c r="C67" s="178"/>
      <c r="D67" s="178"/>
      <c r="E67" s="178"/>
      <c r="F67" s="178"/>
      <c r="G67" s="178"/>
      <c r="H67" s="178"/>
      <c r="I67" s="178"/>
      <c r="J67" s="178"/>
      <c r="K67" s="178"/>
    </row>
    <row r="68" spans="1:11" ht="26.25" customHeight="1" thickBot="1">
      <c r="A68" s="190"/>
      <c r="B68" s="157" t="s">
        <v>715</v>
      </c>
      <c r="C68" s="212" t="s">
        <v>11</v>
      </c>
      <c r="D68" s="158">
        <f>'[5]Руб.'!D68*1.08</f>
        <v>27132.84</v>
      </c>
      <c r="E68" s="159"/>
      <c r="F68" s="199"/>
      <c r="G68" s="199"/>
      <c r="H68" s="199"/>
      <c r="I68" s="199"/>
      <c r="J68" s="199"/>
      <c r="K68" s="199"/>
    </row>
    <row r="69" spans="1:11" ht="15.75" thickBot="1">
      <c r="A69" s="191"/>
      <c r="B69" s="157" t="s">
        <v>716</v>
      </c>
      <c r="C69" s="214"/>
      <c r="D69" s="158">
        <f>'[5]Руб.'!D69*1.08</f>
        <v>27732.24</v>
      </c>
      <c r="E69" s="159"/>
      <c r="F69" s="200"/>
      <c r="G69" s="200"/>
      <c r="H69" s="200"/>
      <c r="I69" s="200"/>
      <c r="J69" s="200"/>
      <c r="K69" s="200"/>
    </row>
    <row r="70" spans="1:11" ht="15.75" thickBot="1">
      <c r="A70" s="192"/>
      <c r="B70" s="179"/>
      <c r="C70" s="180"/>
      <c r="D70" s="168"/>
      <c r="E70" s="164"/>
      <c r="F70" s="183"/>
      <c r="G70" s="183"/>
      <c r="H70" s="183"/>
      <c r="I70" s="183"/>
      <c r="J70" s="183"/>
      <c r="K70" s="183"/>
    </row>
    <row r="71" spans="1:11" ht="61.5" customHeight="1" thickBot="1">
      <c r="A71" s="181" t="s">
        <v>717</v>
      </c>
      <c r="B71" s="182"/>
      <c r="C71" s="182"/>
      <c r="D71" s="182"/>
      <c r="E71" s="182"/>
      <c r="F71" s="182"/>
      <c r="G71" s="182"/>
      <c r="H71" s="182"/>
      <c r="I71" s="182"/>
      <c r="J71" s="182"/>
      <c r="K71" s="222"/>
    </row>
    <row r="72" spans="1:11" ht="15.75" thickBot="1">
      <c r="A72" s="190"/>
      <c r="B72" s="223" t="s">
        <v>718</v>
      </c>
      <c r="C72" s="224"/>
      <c r="D72" s="224"/>
      <c r="E72" s="224"/>
      <c r="F72" s="224"/>
      <c r="G72" s="224"/>
      <c r="H72" s="224"/>
      <c r="I72" s="224"/>
      <c r="J72" s="224"/>
      <c r="K72" s="225"/>
    </row>
    <row r="73" spans="1:11" ht="15.75" thickBot="1">
      <c r="A73" s="191"/>
      <c r="B73" s="157" t="s">
        <v>719</v>
      </c>
      <c r="C73" s="212" t="s">
        <v>720</v>
      </c>
      <c r="D73" s="158">
        <f>'[5]Руб.'!D73*1.08</f>
        <v>74925</v>
      </c>
      <c r="E73" s="159"/>
      <c r="F73" s="199"/>
      <c r="G73" s="199"/>
      <c r="H73" s="199"/>
      <c r="I73" s="199"/>
      <c r="J73" s="199"/>
      <c r="K73" s="199"/>
    </row>
    <row r="74" spans="1:11" ht="15.75" thickBot="1">
      <c r="A74" s="191"/>
      <c r="B74" s="157" t="s">
        <v>721</v>
      </c>
      <c r="C74" s="213"/>
      <c r="D74" s="158">
        <f>'[5]Руб.'!D74*1.08</f>
        <v>89710.20000000001</v>
      </c>
      <c r="E74" s="159"/>
      <c r="F74" s="200"/>
      <c r="G74" s="200"/>
      <c r="H74" s="200"/>
      <c r="I74" s="200"/>
      <c r="J74" s="200"/>
      <c r="K74" s="200"/>
    </row>
    <row r="75" spans="1:11" ht="15.75" thickBot="1">
      <c r="A75" s="191"/>
      <c r="B75" s="157" t="s">
        <v>722</v>
      </c>
      <c r="C75" s="214"/>
      <c r="D75" s="158">
        <f>'[5]Руб.'!D75*1.08</f>
        <v>104535.36</v>
      </c>
      <c r="E75" s="159"/>
      <c r="F75" s="200"/>
      <c r="G75" s="200"/>
      <c r="H75" s="200"/>
      <c r="I75" s="200"/>
      <c r="J75" s="200"/>
      <c r="K75" s="200"/>
    </row>
    <row r="76" spans="1:11" ht="15.75" thickBot="1">
      <c r="A76" s="191"/>
      <c r="B76" s="154"/>
      <c r="C76" s="169"/>
      <c r="D76" s="170"/>
      <c r="E76" s="159"/>
      <c r="F76" s="159"/>
      <c r="G76" s="159"/>
      <c r="H76" s="159"/>
      <c r="I76" s="159"/>
      <c r="J76" s="159"/>
      <c r="K76" s="159"/>
    </row>
    <row r="77" spans="1:11" ht="15.75" thickBot="1">
      <c r="A77" s="191"/>
      <c r="B77" s="154"/>
      <c r="C77" s="169"/>
      <c r="D77" s="170"/>
      <c r="E77" s="159"/>
      <c r="F77" s="159"/>
      <c r="G77" s="159"/>
      <c r="H77" s="159"/>
      <c r="I77" s="159"/>
      <c r="J77" s="159"/>
      <c r="K77" s="159"/>
    </row>
    <row r="78" spans="1:11" ht="15.75" thickBot="1">
      <c r="A78" s="191"/>
      <c r="B78" s="226" t="s">
        <v>723</v>
      </c>
      <c r="C78" s="227"/>
      <c r="D78" s="227"/>
      <c r="E78" s="227"/>
      <c r="F78" s="227"/>
      <c r="G78" s="227"/>
      <c r="H78" s="227"/>
      <c r="I78" s="227"/>
      <c r="J78" s="227"/>
      <c r="K78" s="228"/>
    </row>
    <row r="79" spans="1:11" ht="15.75" thickBot="1">
      <c r="A79" s="191"/>
      <c r="B79" s="157" t="s">
        <v>719</v>
      </c>
      <c r="C79" s="212" t="s">
        <v>720</v>
      </c>
      <c r="D79" s="158">
        <f>'[5]Руб.'!D79*1.08</f>
        <v>72047.88</v>
      </c>
      <c r="E79" s="159"/>
      <c r="F79" s="199"/>
      <c r="G79" s="199"/>
      <c r="H79" s="199"/>
      <c r="I79" s="199"/>
      <c r="J79" s="199"/>
      <c r="K79" s="199"/>
    </row>
    <row r="80" spans="1:11" ht="15.75" thickBot="1">
      <c r="A80" s="191"/>
      <c r="B80" s="157" t="s">
        <v>721</v>
      </c>
      <c r="C80" s="213"/>
      <c r="D80" s="158">
        <f>'[5]Руб.'!D80*1.08</f>
        <v>86913</v>
      </c>
      <c r="E80" s="159"/>
      <c r="F80" s="200"/>
      <c r="G80" s="200"/>
      <c r="H80" s="200"/>
      <c r="I80" s="200"/>
      <c r="J80" s="200"/>
      <c r="K80" s="200"/>
    </row>
    <row r="81" spans="1:11" ht="15.75" thickBot="1">
      <c r="A81" s="192"/>
      <c r="B81" s="157" t="s">
        <v>722</v>
      </c>
      <c r="C81" s="214"/>
      <c r="D81" s="158">
        <f>'[5]Руб.'!D81*1.08</f>
        <v>98781.12000000001</v>
      </c>
      <c r="E81" s="159"/>
      <c r="F81" s="200"/>
      <c r="G81" s="200"/>
      <c r="H81" s="200"/>
      <c r="I81" s="200"/>
      <c r="J81" s="200"/>
      <c r="K81" s="200"/>
    </row>
    <row r="82" spans="1:11" ht="15">
      <c r="A82" s="164"/>
      <c r="B82" s="164"/>
      <c r="C82" s="164"/>
      <c r="D82" s="160"/>
      <c r="E82" s="164"/>
      <c r="F82" s="183"/>
      <c r="G82" s="183"/>
      <c r="H82" s="183"/>
      <c r="I82" s="183"/>
      <c r="J82" s="183"/>
      <c r="K82" s="183"/>
    </row>
    <row r="83" spans="1:11" ht="15">
      <c r="A83" s="164"/>
      <c r="B83" s="164"/>
      <c r="C83" s="164"/>
      <c r="D83" s="164"/>
      <c r="E83" s="164"/>
      <c r="F83" s="183"/>
      <c r="G83" s="183"/>
      <c r="H83" s="183"/>
      <c r="I83" s="183"/>
      <c r="J83" s="183"/>
      <c r="K83" s="183"/>
    </row>
    <row r="84" spans="1:11" ht="15">
      <c r="A84" s="164"/>
      <c r="B84" s="164"/>
      <c r="C84" s="164"/>
      <c r="D84" s="164"/>
      <c r="E84" s="164"/>
      <c r="F84" s="164"/>
      <c r="G84" s="164"/>
      <c r="H84" s="164"/>
      <c r="I84" s="164"/>
      <c r="J84" s="164"/>
      <c r="K84" s="164"/>
    </row>
    <row r="85" spans="1:11" ht="15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</row>
    <row r="86" spans="1:11" ht="36.75" thickBot="1">
      <c r="A86" s="163" t="s">
        <v>657</v>
      </c>
      <c r="B86" s="163" t="s">
        <v>658</v>
      </c>
      <c r="C86" s="163" t="s">
        <v>659</v>
      </c>
      <c r="D86" s="163" t="s">
        <v>660</v>
      </c>
      <c r="E86" s="164"/>
      <c r="F86" s="164"/>
      <c r="G86" s="164"/>
      <c r="H86" s="164"/>
      <c r="I86" s="164"/>
      <c r="J86" s="164"/>
      <c r="K86" s="164"/>
    </row>
    <row r="87" spans="1:11" ht="53.25" customHeight="1">
      <c r="A87" s="230" t="s">
        <v>724</v>
      </c>
      <c r="B87" s="231"/>
      <c r="C87" s="231"/>
      <c r="D87" s="231"/>
      <c r="E87" s="231"/>
      <c r="F87" s="231"/>
      <c r="G87" s="231"/>
      <c r="H87" s="231"/>
      <c r="I87" s="231"/>
      <c r="J87" s="231"/>
      <c r="K87" s="232"/>
    </row>
    <row r="88" spans="1:11" ht="15">
      <c r="A88" s="233"/>
      <c r="B88" s="233" t="s">
        <v>718</v>
      </c>
      <c r="C88" s="233"/>
      <c r="D88" s="233"/>
      <c r="E88" s="233"/>
      <c r="F88" s="233"/>
      <c r="G88" s="233"/>
      <c r="H88" s="233"/>
      <c r="I88" s="233"/>
      <c r="J88" s="233"/>
      <c r="K88" s="233"/>
    </row>
    <row r="89" spans="1:11" ht="15.75" thickBot="1">
      <c r="A89" s="233"/>
      <c r="B89" s="171" t="s">
        <v>725</v>
      </c>
      <c r="C89" s="234" t="s">
        <v>726</v>
      </c>
      <c r="D89" s="158">
        <f>'[5]Руб.'!D89*1.08</f>
        <v>77922</v>
      </c>
      <c r="E89" s="172"/>
      <c r="F89" s="229"/>
      <c r="G89" s="229"/>
      <c r="H89" s="229"/>
      <c r="I89" s="229"/>
      <c r="J89" s="229"/>
      <c r="K89" s="229"/>
    </row>
    <row r="90" spans="1:11" ht="15.75" thickBot="1">
      <c r="A90" s="233"/>
      <c r="B90" s="171" t="s">
        <v>727</v>
      </c>
      <c r="C90" s="234"/>
      <c r="D90" s="158">
        <f>'[5]Руб.'!D90*1.08</f>
        <v>79520.40000000001</v>
      </c>
      <c r="E90" s="172"/>
      <c r="F90" s="229"/>
      <c r="G90" s="229"/>
      <c r="H90" s="229"/>
      <c r="I90" s="229"/>
      <c r="J90" s="229"/>
      <c r="K90" s="229"/>
    </row>
    <row r="91" spans="1:11" ht="15.75" thickBot="1">
      <c r="A91" s="233"/>
      <c r="B91" s="171" t="s">
        <v>728</v>
      </c>
      <c r="C91" s="234"/>
      <c r="D91" s="158">
        <f>'[5]Руб.'!D91*1.08</f>
        <v>94305.6</v>
      </c>
      <c r="E91" s="172"/>
      <c r="F91" s="229"/>
      <c r="G91" s="229"/>
      <c r="H91" s="229"/>
      <c r="I91" s="229"/>
      <c r="J91" s="229"/>
      <c r="K91" s="229"/>
    </row>
    <row r="92" spans="1:11" ht="15">
      <c r="A92" s="233"/>
      <c r="B92" s="233" t="s">
        <v>723</v>
      </c>
      <c r="C92" s="233"/>
      <c r="D92" s="233"/>
      <c r="E92" s="233"/>
      <c r="F92" s="233"/>
      <c r="G92" s="233"/>
      <c r="H92" s="233"/>
      <c r="I92" s="233"/>
      <c r="J92" s="233"/>
      <c r="K92" s="233"/>
    </row>
    <row r="93" spans="1:11" ht="15.75" thickBot="1">
      <c r="A93" s="233"/>
      <c r="B93" s="171" t="s">
        <v>725</v>
      </c>
      <c r="C93" s="234" t="s">
        <v>726</v>
      </c>
      <c r="D93" s="158">
        <f>'[5]Руб.'!D93*1.08</f>
        <v>71528.40000000001</v>
      </c>
      <c r="E93" s="172"/>
      <c r="F93" s="229"/>
      <c r="G93" s="229"/>
      <c r="H93" s="229"/>
      <c r="I93" s="229"/>
      <c r="J93" s="229"/>
      <c r="K93" s="229"/>
    </row>
    <row r="94" spans="1:11" ht="15.75" thickBot="1">
      <c r="A94" s="233"/>
      <c r="B94" s="171" t="s">
        <v>727</v>
      </c>
      <c r="C94" s="234"/>
      <c r="D94" s="158">
        <f>'[5]Руб.'!D94*1.08</f>
        <v>73926</v>
      </c>
      <c r="E94" s="172"/>
      <c r="F94" s="229"/>
      <c r="G94" s="229"/>
      <c r="H94" s="229"/>
      <c r="I94" s="229"/>
      <c r="J94" s="229"/>
      <c r="K94" s="229"/>
    </row>
    <row r="95" spans="1:11" ht="15.75" thickBot="1">
      <c r="A95" s="233"/>
      <c r="B95" s="171" t="s">
        <v>728</v>
      </c>
      <c r="C95" s="234"/>
      <c r="D95" s="158">
        <f>'[5]Руб.'!D95*1.08</f>
        <v>82557.36</v>
      </c>
      <c r="E95" s="172"/>
      <c r="F95" s="229"/>
      <c r="G95" s="229"/>
      <c r="H95" s="229"/>
      <c r="I95" s="229"/>
      <c r="J95" s="229"/>
      <c r="K95" s="229"/>
    </row>
    <row r="96" spans="1:11" ht="15.75" thickBot="1">
      <c r="A96" s="233"/>
      <c r="B96" s="235" t="s">
        <v>729</v>
      </c>
      <c r="C96" s="235"/>
      <c r="D96" s="158">
        <f>'[5]Руб.'!D96*1.08</f>
        <v>5754.240000000001</v>
      </c>
      <c r="E96" s="172"/>
      <c r="F96" s="229"/>
      <c r="G96" s="229"/>
      <c r="H96" s="229"/>
      <c r="I96" s="229"/>
      <c r="J96" s="229"/>
      <c r="K96" s="229"/>
    </row>
    <row r="97" spans="1:11" ht="15.75" thickBot="1">
      <c r="A97" s="233"/>
      <c r="B97" s="235" t="s">
        <v>730</v>
      </c>
      <c r="C97" s="235"/>
      <c r="D97" s="158">
        <f>'[5]Руб.'!D97*1.08</f>
        <v>639.36</v>
      </c>
      <c r="E97" s="172"/>
      <c r="F97" s="229"/>
      <c r="G97" s="229"/>
      <c r="H97" s="229"/>
      <c r="I97" s="229"/>
      <c r="J97" s="229"/>
      <c r="K97" s="229"/>
    </row>
    <row r="98" spans="1:11" ht="15.75" thickBot="1">
      <c r="A98" s="233"/>
      <c r="B98" s="233" t="s">
        <v>731</v>
      </c>
      <c r="C98" s="233"/>
      <c r="D98" s="158">
        <f>'[5]Руб.'!D98*1.08</f>
        <v>16383.6</v>
      </c>
      <c r="E98" s="172"/>
      <c r="F98" s="229"/>
      <c r="G98" s="229"/>
      <c r="H98" s="229"/>
      <c r="I98" s="229"/>
      <c r="J98" s="229"/>
      <c r="K98" s="229"/>
    </row>
    <row r="99" spans="1:11" ht="15.75" thickBot="1">
      <c r="A99" s="233"/>
      <c r="B99" s="233" t="s">
        <v>732</v>
      </c>
      <c r="C99" s="233"/>
      <c r="D99" s="158">
        <f>'[5]Руб.'!D99*1.08</f>
        <v>17302.68</v>
      </c>
      <c r="E99" s="172"/>
      <c r="F99" s="229"/>
      <c r="G99" s="229"/>
      <c r="H99" s="229"/>
      <c r="I99" s="229"/>
      <c r="J99" s="229"/>
      <c r="K99" s="229"/>
    </row>
    <row r="100" spans="1:11" ht="15" customHeight="1">
      <c r="A100" s="233"/>
      <c r="B100" s="233" t="s">
        <v>733</v>
      </c>
      <c r="C100" s="233"/>
      <c r="D100" s="229">
        <v>19780</v>
      </c>
      <c r="E100" s="229"/>
      <c r="F100" s="229"/>
      <c r="G100" s="229"/>
      <c r="H100" s="229"/>
      <c r="I100" s="229"/>
      <c r="J100" s="229"/>
      <c r="K100" s="229"/>
    </row>
    <row r="101" spans="1:11" ht="15.75" customHeight="1">
      <c r="A101" s="233"/>
      <c r="B101" s="233"/>
      <c r="C101" s="233"/>
      <c r="D101" s="229"/>
      <c r="E101" s="229"/>
      <c r="F101" s="229"/>
      <c r="G101" s="229"/>
      <c r="H101" s="229"/>
      <c r="I101" s="229"/>
      <c r="J101" s="229"/>
      <c r="K101" s="229"/>
    </row>
    <row r="102" spans="1:11" ht="15">
      <c r="A102" s="162"/>
      <c r="B102" s="242"/>
      <c r="C102" s="242"/>
      <c r="D102" s="174"/>
      <c r="E102" s="159"/>
      <c r="F102" s="200"/>
      <c r="G102" s="200"/>
      <c r="H102" s="200"/>
      <c r="I102" s="200"/>
      <c r="J102" s="200"/>
      <c r="K102" s="200"/>
    </row>
    <row r="103" spans="1:11" ht="15">
      <c r="A103" s="162"/>
      <c r="B103" s="173"/>
      <c r="C103" s="173"/>
      <c r="D103" s="174"/>
      <c r="E103" s="159"/>
      <c r="F103" s="159"/>
      <c r="G103" s="159"/>
      <c r="H103" s="159"/>
      <c r="I103" s="159"/>
      <c r="J103" s="159"/>
      <c r="K103" s="159"/>
    </row>
    <row r="104" spans="1:11" ht="15">
      <c r="A104" s="162"/>
      <c r="B104" s="173"/>
      <c r="C104" s="173"/>
      <c r="D104" s="174"/>
      <c r="E104" s="159"/>
      <c r="F104" s="159"/>
      <c r="G104" s="159"/>
      <c r="H104" s="159"/>
      <c r="I104" s="159"/>
      <c r="J104" s="159"/>
      <c r="K104" s="159"/>
    </row>
    <row r="105" spans="1:11" ht="15">
      <c r="A105" s="162"/>
      <c r="B105" s="173"/>
      <c r="C105" s="173"/>
      <c r="D105" s="174"/>
      <c r="E105" s="159"/>
      <c r="F105" s="159"/>
      <c r="G105" s="159"/>
      <c r="H105" s="159"/>
      <c r="I105" s="159"/>
      <c r="J105" s="159"/>
      <c r="K105" s="159"/>
    </row>
    <row r="106" spans="1:11" ht="15">
      <c r="A106" s="162"/>
      <c r="B106" s="173"/>
      <c r="C106" s="173"/>
      <c r="D106" s="174"/>
      <c r="E106" s="159"/>
      <c r="F106" s="159"/>
      <c r="G106" s="159"/>
      <c r="H106" s="159"/>
      <c r="I106" s="159"/>
      <c r="J106" s="159"/>
      <c r="K106" s="159"/>
    </row>
    <row r="107" spans="1:11" ht="15">
      <c r="A107" s="162"/>
      <c r="B107" s="173"/>
      <c r="C107" s="173"/>
      <c r="D107" s="174"/>
      <c r="E107" s="159"/>
      <c r="F107" s="159"/>
      <c r="G107" s="159"/>
      <c r="H107" s="159"/>
      <c r="I107" s="159"/>
      <c r="J107" s="159"/>
      <c r="K107" s="159"/>
    </row>
    <row r="108" spans="1:11" ht="15">
      <c r="A108" s="162"/>
      <c r="B108" s="173"/>
      <c r="C108" s="173"/>
      <c r="D108" s="174"/>
      <c r="E108" s="159"/>
      <c r="F108" s="159"/>
      <c r="G108" s="159"/>
      <c r="H108" s="159"/>
      <c r="I108" s="159"/>
      <c r="J108" s="159"/>
      <c r="K108" s="159"/>
    </row>
    <row r="109" spans="1:11" ht="15">
      <c r="A109" s="162"/>
      <c r="B109" s="173"/>
      <c r="C109" s="173"/>
      <c r="D109" s="174"/>
      <c r="E109" s="159"/>
      <c r="F109" s="159"/>
      <c r="G109" s="159"/>
      <c r="H109" s="159"/>
      <c r="I109" s="159"/>
      <c r="J109" s="159"/>
      <c r="K109" s="159"/>
    </row>
    <row r="110" spans="1:11" ht="15">
      <c r="A110" s="162"/>
      <c r="B110" s="173"/>
      <c r="C110" s="173"/>
      <c r="D110" s="174"/>
      <c r="E110" s="159"/>
      <c r="F110" s="159"/>
      <c r="G110" s="159"/>
      <c r="H110" s="159"/>
      <c r="I110" s="159"/>
      <c r="J110" s="159"/>
      <c r="K110" s="159"/>
    </row>
    <row r="111" spans="1:11" ht="15">
      <c r="A111" s="162"/>
      <c r="B111" s="173"/>
      <c r="C111" s="173"/>
      <c r="D111" s="174"/>
      <c r="E111" s="159"/>
      <c r="F111" s="159"/>
      <c r="G111" s="159"/>
      <c r="H111" s="159"/>
      <c r="I111" s="159"/>
      <c r="J111" s="159"/>
      <c r="K111" s="159"/>
    </row>
    <row r="112" spans="1:11" ht="15">
      <c r="A112" s="162"/>
      <c r="B112" s="173"/>
      <c r="C112" s="173"/>
      <c r="D112" s="174"/>
      <c r="E112" s="159"/>
      <c r="F112" s="159"/>
      <c r="G112" s="159"/>
      <c r="H112" s="159"/>
      <c r="I112" s="159"/>
      <c r="J112" s="159"/>
      <c r="K112" s="159"/>
    </row>
    <row r="113" spans="1:11" ht="15">
      <c r="A113" s="162"/>
      <c r="B113" s="173"/>
      <c r="C113" s="173"/>
      <c r="D113" s="174"/>
      <c r="E113" s="159"/>
      <c r="F113" s="159"/>
      <c r="G113" s="159"/>
      <c r="H113" s="159"/>
      <c r="I113" s="159"/>
      <c r="J113" s="159"/>
      <c r="K113" s="159"/>
    </row>
    <row r="114" spans="1:11" ht="36">
      <c r="A114" s="163" t="s">
        <v>657</v>
      </c>
      <c r="B114" s="163" t="s">
        <v>658</v>
      </c>
      <c r="C114" s="163" t="s">
        <v>659</v>
      </c>
      <c r="D114" s="163" t="s">
        <v>660</v>
      </c>
      <c r="E114" s="159"/>
      <c r="F114" s="159"/>
      <c r="G114" s="159"/>
      <c r="H114" s="159"/>
      <c r="I114" s="159"/>
      <c r="J114" s="159"/>
      <c r="K114" s="159"/>
    </row>
    <row r="115" spans="1:11" ht="15" customHeight="1">
      <c r="A115" s="236" t="s">
        <v>734</v>
      </c>
      <c r="B115" s="237"/>
      <c r="C115" s="237"/>
      <c r="D115" s="237"/>
      <c r="E115" s="237"/>
      <c r="F115" s="237"/>
      <c r="G115" s="237"/>
      <c r="H115" s="237"/>
      <c r="I115" s="237"/>
      <c r="J115" s="237"/>
      <c r="K115" s="238"/>
    </row>
    <row r="116" spans="1:11" ht="25.5" customHeight="1">
      <c r="A116" s="239" t="s">
        <v>735</v>
      </c>
      <c r="B116" s="240"/>
      <c r="C116" s="240"/>
      <c r="D116" s="240"/>
      <c r="E116" s="240"/>
      <c r="F116" s="240"/>
      <c r="G116" s="240"/>
      <c r="H116" s="240"/>
      <c r="I116" s="240"/>
      <c r="J116" s="240"/>
      <c r="K116" s="241"/>
    </row>
    <row r="117" spans="1:11" ht="25.5" customHeight="1" thickBot="1">
      <c r="A117" s="243" t="s">
        <v>736</v>
      </c>
      <c r="B117" s="244"/>
      <c r="C117" s="244"/>
      <c r="D117" s="244"/>
      <c r="E117" s="244"/>
      <c r="F117" s="244"/>
      <c r="G117" s="244"/>
      <c r="H117" s="244"/>
      <c r="I117" s="244"/>
      <c r="J117" s="244"/>
      <c r="K117" s="245"/>
    </row>
    <row r="118" spans="1:11" ht="15.75" thickBot="1">
      <c r="A118" s="215"/>
      <c r="B118" s="223" t="s">
        <v>718</v>
      </c>
      <c r="C118" s="224"/>
      <c r="D118" s="224"/>
      <c r="E118" s="224"/>
      <c r="F118" s="224"/>
      <c r="G118" s="224"/>
      <c r="H118" s="224"/>
      <c r="I118" s="224"/>
      <c r="J118" s="224"/>
      <c r="K118" s="225"/>
    </row>
    <row r="119" spans="1:11" ht="39" customHeight="1" thickBot="1">
      <c r="A119" s="246"/>
      <c r="B119" s="157" t="s">
        <v>737</v>
      </c>
      <c r="C119" s="212" t="s">
        <v>738</v>
      </c>
      <c r="D119" s="175" t="s">
        <v>768</v>
      </c>
      <c r="E119" s="159"/>
      <c r="F119" s="199"/>
      <c r="G119" s="199"/>
      <c r="H119" s="199"/>
      <c r="I119" s="199"/>
      <c r="J119" s="199"/>
      <c r="K119" s="199"/>
    </row>
    <row r="120" spans="1:11" ht="26.25" customHeight="1" thickBot="1">
      <c r="A120" s="246"/>
      <c r="B120" s="157" t="s">
        <v>739</v>
      </c>
      <c r="C120" s="213"/>
      <c r="D120" s="175" t="s">
        <v>769</v>
      </c>
      <c r="E120" s="159"/>
      <c r="F120" s="200"/>
      <c r="G120" s="200"/>
      <c r="H120" s="200"/>
      <c r="I120" s="200"/>
      <c r="J120" s="200"/>
      <c r="K120" s="200"/>
    </row>
    <row r="121" spans="1:11" ht="27.75" customHeight="1" thickBot="1">
      <c r="A121" s="246"/>
      <c r="B121" s="157" t="s">
        <v>740</v>
      </c>
      <c r="C121" s="214"/>
      <c r="D121" s="175" t="s">
        <v>770</v>
      </c>
      <c r="E121" s="159"/>
      <c r="F121" s="200"/>
      <c r="G121" s="200"/>
      <c r="H121" s="200"/>
      <c r="I121" s="200"/>
      <c r="J121" s="200"/>
      <c r="K121" s="200"/>
    </row>
    <row r="122" spans="1:11" ht="15">
      <c r="A122" s="246"/>
      <c r="B122" s="215" t="s">
        <v>741</v>
      </c>
      <c r="C122" s="215"/>
      <c r="D122" s="247">
        <v>5754</v>
      </c>
      <c r="E122" s="249"/>
      <c r="F122" s="219"/>
      <c r="G122" s="219"/>
      <c r="H122" s="219"/>
      <c r="I122" s="219"/>
      <c r="J122" s="219"/>
      <c r="K122" s="250"/>
    </row>
    <row r="123" spans="1:11" ht="15.75" thickBot="1">
      <c r="A123" s="216"/>
      <c r="B123" s="216"/>
      <c r="C123" s="216"/>
      <c r="D123" s="248"/>
      <c r="E123" s="249"/>
      <c r="F123" s="219"/>
      <c r="G123" s="219"/>
      <c r="H123" s="219"/>
      <c r="I123" s="219"/>
      <c r="J123" s="219"/>
      <c r="K123" s="250"/>
    </row>
    <row r="124" spans="1:11" ht="15" customHeight="1">
      <c r="A124" s="236" t="s">
        <v>742</v>
      </c>
      <c r="B124" s="237"/>
      <c r="C124" s="237"/>
      <c r="D124" s="237"/>
      <c r="E124" s="237"/>
      <c r="F124" s="237"/>
      <c r="G124" s="237"/>
      <c r="H124" s="237"/>
      <c r="I124" s="237"/>
      <c r="J124" s="237"/>
      <c r="K124" s="238"/>
    </row>
    <row r="125" spans="1:11" ht="38.25" customHeight="1" thickBot="1">
      <c r="A125" s="239" t="s">
        <v>743</v>
      </c>
      <c r="B125" s="240"/>
      <c r="C125" s="240"/>
      <c r="D125" s="240"/>
      <c r="E125" s="240"/>
      <c r="F125" s="240"/>
      <c r="G125" s="240"/>
      <c r="H125" s="240"/>
      <c r="I125" s="240"/>
      <c r="J125" s="240"/>
      <c r="K125" s="241"/>
    </row>
    <row r="126" spans="1:11" ht="39" customHeight="1" thickBot="1">
      <c r="A126" s="215"/>
      <c r="B126" s="157" t="s">
        <v>744</v>
      </c>
      <c r="C126" s="212" t="s">
        <v>738</v>
      </c>
      <c r="D126" s="175" t="s">
        <v>771</v>
      </c>
      <c r="E126" s="159"/>
      <c r="F126" s="199"/>
      <c r="G126" s="199"/>
      <c r="H126" s="199"/>
      <c r="I126" s="199"/>
      <c r="J126" s="199"/>
      <c r="K126" s="199"/>
    </row>
    <row r="127" spans="1:11" ht="26.25" customHeight="1" thickBot="1">
      <c r="A127" s="246"/>
      <c r="B127" s="157" t="s">
        <v>745</v>
      </c>
      <c r="C127" s="213"/>
      <c r="D127" s="175" t="s">
        <v>772</v>
      </c>
      <c r="E127" s="159"/>
      <c r="F127" s="200"/>
      <c r="G127" s="200"/>
      <c r="H127" s="200"/>
      <c r="I127" s="200"/>
      <c r="J127" s="200"/>
      <c r="K127" s="200"/>
    </row>
    <row r="128" spans="1:11" ht="27" customHeight="1" thickBot="1">
      <c r="A128" s="246"/>
      <c r="B128" s="157" t="s">
        <v>746</v>
      </c>
      <c r="C128" s="214"/>
      <c r="D128" s="175" t="s">
        <v>773</v>
      </c>
      <c r="E128" s="159"/>
      <c r="F128" s="200"/>
      <c r="G128" s="200"/>
      <c r="H128" s="200"/>
      <c r="I128" s="200"/>
      <c r="J128" s="200"/>
      <c r="K128" s="200"/>
    </row>
    <row r="129" spans="1:11" ht="15" customHeight="1">
      <c r="A129" s="246"/>
      <c r="B129" s="251" t="s">
        <v>741</v>
      </c>
      <c r="C129" s="190"/>
      <c r="D129" s="247">
        <v>5754</v>
      </c>
      <c r="E129" s="249"/>
      <c r="F129" s="219"/>
      <c r="G129" s="219"/>
      <c r="H129" s="219"/>
      <c r="I129" s="219"/>
      <c r="J129" s="219"/>
      <c r="K129" s="219"/>
    </row>
    <row r="130" spans="1:11" ht="15.75" customHeight="1" thickBot="1">
      <c r="A130" s="216"/>
      <c r="B130" s="252"/>
      <c r="C130" s="192"/>
      <c r="D130" s="248"/>
      <c r="E130" s="249"/>
      <c r="F130" s="219"/>
      <c r="G130" s="219"/>
      <c r="H130" s="219"/>
      <c r="I130" s="219"/>
      <c r="J130" s="219"/>
      <c r="K130" s="219"/>
    </row>
  </sheetData>
  <sheetProtection/>
  <mergeCells count="342">
    <mergeCell ref="C129:C130"/>
    <mergeCell ref="D129:D130"/>
    <mergeCell ref="E129:E130"/>
    <mergeCell ref="J129:K130"/>
    <mergeCell ref="F129:G130"/>
    <mergeCell ref="H129:I130"/>
    <mergeCell ref="J127:K127"/>
    <mergeCell ref="F128:G128"/>
    <mergeCell ref="H128:I128"/>
    <mergeCell ref="J128:K128"/>
    <mergeCell ref="A124:K124"/>
    <mergeCell ref="A125:K125"/>
    <mergeCell ref="A126:A130"/>
    <mergeCell ref="C126:C128"/>
    <mergeCell ref="F126:G126"/>
    <mergeCell ref="H126:I126"/>
    <mergeCell ref="J126:K126"/>
    <mergeCell ref="F127:G127"/>
    <mergeCell ref="H127:I127"/>
    <mergeCell ref="B129:B130"/>
    <mergeCell ref="J121:K121"/>
    <mergeCell ref="B122:B123"/>
    <mergeCell ref="C122:C123"/>
    <mergeCell ref="D122:D123"/>
    <mergeCell ref="E122:F123"/>
    <mergeCell ref="K122:K123"/>
    <mergeCell ref="G122:H123"/>
    <mergeCell ref="I122:J123"/>
    <mergeCell ref="J119:K119"/>
    <mergeCell ref="F120:G120"/>
    <mergeCell ref="B102:C102"/>
    <mergeCell ref="F102:G102"/>
    <mergeCell ref="H102:I102"/>
    <mergeCell ref="J102:K102"/>
    <mergeCell ref="H120:I120"/>
    <mergeCell ref="J120:K120"/>
    <mergeCell ref="A117:K117"/>
    <mergeCell ref="A118:A123"/>
    <mergeCell ref="C119:C121"/>
    <mergeCell ref="F119:G119"/>
    <mergeCell ref="H119:I119"/>
    <mergeCell ref="B100:C101"/>
    <mergeCell ref="D100:D101"/>
    <mergeCell ref="E100:E101"/>
    <mergeCell ref="F100:G101"/>
    <mergeCell ref="F121:G121"/>
    <mergeCell ref="H121:I121"/>
    <mergeCell ref="F98:G98"/>
    <mergeCell ref="H98:I98"/>
    <mergeCell ref="J98:K98"/>
    <mergeCell ref="B118:K118"/>
    <mergeCell ref="A115:K115"/>
    <mergeCell ref="A116:K116"/>
    <mergeCell ref="B99:C99"/>
    <mergeCell ref="F99:G99"/>
    <mergeCell ref="H99:I99"/>
    <mergeCell ref="J99:K99"/>
    <mergeCell ref="H100:I101"/>
    <mergeCell ref="J100:K101"/>
    <mergeCell ref="A88:A101"/>
    <mergeCell ref="B98:C98"/>
    <mergeCell ref="B96:C96"/>
    <mergeCell ref="F96:G96"/>
    <mergeCell ref="H96:I96"/>
    <mergeCell ref="J96:K96"/>
    <mergeCell ref="B97:C97"/>
    <mergeCell ref="F97:G97"/>
    <mergeCell ref="H97:I97"/>
    <mergeCell ref="J97:K97"/>
    <mergeCell ref="C93:C95"/>
    <mergeCell ref="F93:G93"/>
    <mergeCell ref="F94:G94"/>
    <mergeCell ref="H94:I94"/>
    <mergeCell ref="H93:I93"/>
    <mergeCell ref="J89:K89"/>
    <mergeCell ref="F90:G90"/>
    <mergeCell ref="H95:I95"/>
    <mergeCell ref="J95:K95"/>
    <mergeCell ref="J90:K90"/>
    <mergeCell ref="J94:K94"/>
    <mergeCell ref="F95:G95"/>
    <mergeCell ref="J82:K82"/>
    <mergeCell ref="B88:K88"/>
    <mergeCell ref="C89:C91"/>
    <mergeCell ref="F89:G89"/>
    <mergeCell ref="H89:I89"/>
    <mergeCell ref="H90:I90"/>
    <mergeCell ref="B92:K92"/>
    <mergeCell ref="F81:G81"/>
    <mergeCell ref="H81:I81"/>
    <mergeCell ref="J93:K93"/>
    <mergeCell ref="F91:G91"/>
    <mergeCell ref="H91:I91"/>
    <mergeCell ref="J91:K91"/>
    <mergeCell ref="J81:K81"/>
    <mergeCell ref="F82:G82"/>
    <mergeCell ref="H82:I82"/>
    <mergeCell ref="A87:K87"/>
    <mergeCell ref="F70:G70"/>
    <mergeCell ref="H70:I70"/>
    <mergeCell ref="J70:K70"/>
    <mergeCell ref="F83:G83"/>
    <mergeCell ref="H83:I83"/>
    <mergeCell ref="J83:K83"/>
    <mergeCell ref="B78:K78"/>
    <mergeCell ref="C79:C81"/>
    <mergeCell ref="F79:G79"/>
    <mergeCell ref="H80:I80"/>
    <mergeCell ref="A71:K71"/>
    <mergeCell ref="A72:A81"/>
    <mergeCell ref="B72:K72"/>
    <mergeCell ref="C73:C75"/>
    <mergeCell ref="F73:G73"/>
    <mergeCell ref="H73:I73"/>
    <mergeCell ref="J80:K80"/>
    <mergeCell ref="H79:I79"/>
    <mergeCell ref="J79:K79"/>
    <mergeCell ref="F80:G80"/>
    <mergeCell ref="J73:K73"/>
    <mergeCell ref="F75:G75"/>
    <mergeCell ref="H75:I75"/>
    <mergeCell ref="J75:K75"/>
    <mergeCell ref="F74:G74"/>
    <mergeCell ref="H74:I74"/>
    <mergeCell ref="J74:K74"/>
    <mergeCell ref="A67:K67"/>
    <mergeCell ref="A68:A70"/>
    <mergeCell ref="C68:C69"/>
    <mergeCell ref="F68:G68"/>
    <mergeCell ref="H68:I68"/>
    <mergeCell ref="J68:K68"/>
    <mergeCell ref="F69:G69"/>
    <mergeCell ref="H69:I69"/>
    <mergeCell ref="J69:K69"/>
    <mergeCell ref="B70:C70"/>
    <mergeCell ref="F59:G60"/>
    <mergeCell ref="H59:I60"/>
    <mergeCell ref="E62:E65"/>
    <mergeCell ref="J61:K61"/>
    <mergeCell ref="F62:G65"/>
    <mergeCell ref="H61:I61"/>
    <mergeCell ref="A66:K66"/>
    <mergeCell ref="H62:I65"/>
    <mergeCell ref="A59:A60"/>
    <mergeCell ref="B59:C60"/>
    <mergeCell ref="D59:D60"/>
    <mergeCell ref="E59:E60"/>
    <mergeCell ref="J62:K65"/>
    <mergeCell ref="J59:K60"/>
    <mergeCell ref="B61:C61"/>
    <mergeCell ref="F61:G61"/>
    <mergeCell ref="J58:K58"/>
    <mergeCell ref="B57:C57"/>
    <mergeCell ref="F57:G57"/>
    <mergeCell ref="H57:I57"/>
    <mergeCell ref="J57:K57"/>
    <mergeCell ref="B58:C58"/>
    <mergeCell ref="F58:G58"/>
    <mergeCell ref="H58:I58"/>
    <mergeCell ref="B55:C55"/>
    <mergeCell ref="F55:G55"/>
    <mergeCell ref="H55:I55"/>
    <mergeCell ref="J55:K55"/>
    <mergeCell ref="B56:C56"/>
    <mergeCell ref="F56:G56"/>
    <mergeCell ref="H56:I56"/>
    <mergeCell ref="J56:K56"/>
    <mergeCell ref="H52:I52"/>
    <mergeCell ref="J52:K52"/>
    <mergeCell ref="C53:C54"/>
    <mergeCell ref="F53:G53"/>
    <mergeCell ref="H53:I53"/>
    <mergeCell ref="J53:K53"/>
    <mergeCell ref="F54:G54"/>
    <mergeCell ref="H54:I54"/>
    <mergeCell ref="J54:K54"/>
    <mergeCell ref="H49:I49"/>
    <mergeCell ref="J49:K49"/>
    <mergeCell ref="C50:C52"/>
    <mergeCell ref="F50:G50"/>
    <mergeCell ref="H50:I50"/>
    <mergeCell ref="J50:K50"/>
    <mergeCell ref="F51:G51"/>
    <mergeCell ref="H51:I51"/>
    <mergeCell ref="J51:K51"/>
    <mergeCell ref="F52:G52"/>
    <mergeCell ref="J43:K44"/>
    <mergeCell ref="F45:G45"/>
    <mergeCell ref="H45:I45"/>
    <mergeCell ref="J45:K45"/>
    <mergeCell ref="F43:G44"/>
    <mergeCell ref="H43:I44"/>
    <mergeCell ref="A46:K46"/>
    <mergeCell ref="A47:A58"/>
    <mergeCell ref="C47:C49"/>
    <mergeCell ref="F47:G47"/>
    <mergeCell ref="H47:I47"/>
    <mergeCell ref="J47:K47"/>
    <mergeCell ref="F48:G48"/>
    <mergeCell ref="H48:I48"/>
    <mergeCell ref="J48:K48"/>
    <mergeCell ref="F49:G49"/>
    <mergeCell ref="H42:I42"/>
    <mergeCell ref="J42:K42"/>
    <mergeCell ref="B42:C42"/>
    <mergeCell ref="F42:G42"/>
    <mergeCell ref="F40:G40"/>
    <mergeCell ref="H40:I40"/>
    <mergeCell ref="J40:K40"/>
    <mergeCell ref="B41:C41"/>
    <mergeCell ref="F41:G41"/>
    <mergeCell ref="H41:I41"/>
    <mergeCell ref="J41:K41"/>
    <mergeCell ref="A43:A44"/>
    <mergeCell ref="B43:C44"/>
    <mergeCell ref="D43:D44"/>
    <mergeCell ref="E43:E44"/>
    <mergeCell ref="A24:A41"/>
    <mergeCell ref="C24:C30"/>
    <mergeCell ref="B38:C38"/>
    <mergeCell ref="F38:G38"/>
    <mergeCell ref="C36:C37"/>
    <mergeCell ref="F36:G36"/>
    <mergeCell ref="F33:G33"/>
    <mergeCell ref="F30:G30"/>
    <mergeCell ref="F29:G29"/>
    <mergeCell ref="B40:C40"/>
    <mergeCell ref="H38:I38"/>
    <mergeCell ref="J38:K38"/>
    <mergeCell ref="B39:C39"/>
    <mergeCell ref="F39:G39"/>
    <mergeCell ref="H39:I39"/>
    <mergeCell ref="J39:K39"/>
    <mergeCell ref="H36:I36"/>
    <mergeCell ref="J36:K36"/>
    <mergeCell ref="F37:G37"/>
    <mergeCell ref="H37:I37"/>
    <mergeCell ref="J37:K37"/>
    <mergeCell ref="J33:K33"/>
    <mergeCell ref="C34:C35"/>
    <mergeCell ref="F34:G34"/>
    <mergeCell ref="H34:I34"/>
    <mergeCell ref="J34:K34"/>
    <mergeCell ref="F35:G35"/>
    <mergeCell ref="H35:I35"/>
    <mergeCell ref="J35:K35"/>
    <mergeCell ref="H30:I30"/>
    <mergeCell ref="J30:K30"/>
    <mergeCell ref="C31:C33"/>
    <mergeCell ref="F31:G31"/>
    <mergeCell ref="H31:I31"/>
    <mergeCell ref="J31:K31"/>
    <mergeCell ref="F32:G32"/>
    <mergeCell ref="H32:I32"/>
    <mergeCell ref="J32:K32"/>
    <mergeCell ref="H33:I33"/>
    <mergeCell ref="H29:I29"/>
    <mergeCell ref="J29:K29"/>
    <mergeCell ref="F28:G28"/>
    <mergeCell ref="H28:I28"/>
    <mergeCell ref="J28:K28"/>
    <mergeCell ref="J24:K24"/>
    <mergeCell ref="F25:G25"/>
    <mergeCell ref="H25:I25"/>
    <mergeCell ref="J25:K25"/>
    <mergeCell ref="F24:G24"/>
    <mergeCell ref="H24:I24"/>
    <mergeCell ref="J26:K26"/>
    <mergeCell ref="F27:G27"/>
    <mergeCell ref="H27:I27"/>
    <mergeCell ref="J27:K27"/>
    <mergeCell ref="F26:G26"/>
    <mergeCell ref="H26:I26"/>
    <mergeCell ref="J19:K21"/>
    <mergeCell ref="A23:K23"/>
    <mergeCell ref="F19:G21"/>
    <mergeCell ref="H19:I21"/>
    <mergeCell ref="A19:A21"/>
    <mergeCell ref="B19:C21"/>
    <mergeCell ref="D19:D21"/>
    <mergeCell ref="E19:E21"/>
    <mergeCell ref="B17:C17"/>
    <mergeCell ref="F17:G17"/>
    <mergeCell ref="H17:I17"/>
    <mergeCell ref="J17:K17"/>
    <mergeCell ref="B18:C18"/>
    <mergeCell ref="F18:G18"/>
    <mergeCell ref="H18:I18"/>
    <mergeCell ref="J18:K18"/>
    <mergeCell ref="B15:C15"/>
    <mergeCell ref="F15:G15"/>
    <mergeCell ref="H15:I15"/>
    <mergeCell ref="J15:K15"/>
    <mergeCell ref="B16:C16"/>
    <mergeCell ref="F16:G16"/>
    <mergeCell ref="H16:I16"/>
    <mergeCell ref="J16:K16"/>
    <mergeCell ref="C9:C10"/>
    <mergeCell ref="F9:G9"/>
    <mergeCell ref="C13:C14"/>
    <mergeCell ref="F13:G13"/>
    <mergeCell ref="C11:C12"/>
    <mergeCell ref="F11:G11"/>
    <mergeCell ref="H13:I13"/>
    <mergeCell ref="J13:K13"/>
    <mergeCell ref="F14:G14"/>
    <mergeCell ref="H14:I14"/>
    <mergeCell ref="J14:K14"/>
    <mergeCell ref="H6:I6"/>
    <mergeCell ref="H11:I11"/>
    <mergeCell ref="J11:K11"/>
    <mergeCell ref="F12:G12"/>
    <mergeCell ref="H12:I12"/>
    <mergeCell ref="J12:K12"/>
    <mergeCell ref="J10:K10"/>
    <mergeCell ref="J7:K7"/>
    <mergeCell ref="F8:G8"/>
    <mergeCell ref="H8:I8"/>
    <mergeCell ref="J8:K8"/>
    <mergeCell ref="F7:G7"/>
    <mergeCell ref="H7:I7"/>
    <mergeCell ref="H9:I9"/>
    <mergeCell ref="F10:G10"/>
    <mergeCell ref="H10:I10"/>
    <mergeCell ref="J6:K6"/>
    <mergeCell ref="F4:G4"/>
    <mergeCell ref="J9:K9"/>
    <mergeCell ref="F1:G1"/>
    <mergeCell ref="H1:I1"/>
    <mergeCell ref="J1:K1"/>
    <mergeCell ref="A2:K2"/>
    <mergeCell ref="A3:A18"/>
    <mergeCell ref="C3:C8"/>
    <mergeCell ref="F6:G6"/>
    <mergeCell ref="F3:G3"/>
    <mergeCell ref="J4:K4"/>
    <mergeCell ref="J5:K5"/>
    <mergeCell ref="H5:I5"/>
    <mergeCell ref="J3:K3"/>
    <mergeCell ref="H4:I4"/>
    <mergeCell ref="H3:I3"/>
    <mergeCell ref="F5:G5"/>
  </mergeCells>
  <printOptions/>
  <pageMargins left="0.2362204724409449" right="0.2362204724409449" top="0.8661417322834646" bottom="0.7480314960629921" header="0.31496062992125984" footer="0.31496062992125984"/>
  <pageSetup fitToHeight="4" fitToWidth="1" horizontalDpi="600" verticalDpi="600" orientation="portrait" paperSize="9" scale="72" r:id="rId3"/>
  <headerFooter alignWithMargins="0">
    <oddHeader>&amp;L&amp;G&amp;C&amp;"-,полужирный курсив"&amp;14Витрины холодильные
(розничный прайс-лист)  &amp;R
&amp;"-,полужирный курсив"Цены действительны с 1.12.2009</oddHeader>
    <oddFooter>&amp;L&amp;"Times New Roman,полужирный"&amp;10 425000, Россия, Республика Марий Эл, Волжск, Промбаза, 1. Тел.: (83631)  431-33, 409-38 факс: 430-45, 402-92
Web-сайт: www.ariada.ru, E-mail: ariada@mari-el.ru &amp;R&amp;P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Layout" workbookViewId="0" topLeftCell="A1">
      <selection activeCell="H19" sqref="H19"/>
    </sheetView>
  </sheetViews>
  <sheetFormatPr defaultColWidth="9.140625" defaultRowHeight="15"/>
  <cols>
    <col min="1" max="1" width="18.140625" style="0" customWidth="1"/>
    <col min="2" max="2" width="11.7109375" style="0" customWidth="1"/>
    <col min="3" max="3" width="11.00390625" style="0" customWidth="1"/>
    <col min="4" max="4" width="13.57421875" style="0" customWidth="1"/>
    <col min="5" max="5" width="9.57421875" style="0" customWidth="1"/>
    <col min="6" max="6" width="16.28125" style="0" customWidth="1"/>
    <col min="7" max="7" width="7.7109375" style="0" customWidth="1"/>
    <col min="8" max="8" width="10.8515625" style="0" customWidth="1"/>
  </cols>
  <sheetData>
    <row r="1" spans="1:8" ht="45.75" thickBot="1">
      <c r="A1" s="2" t="s">
        <v>2</v>
      </c>
      <c r="B1" s="2" t="s">
        <v>3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</row>
    <row r="2" spans="1:8" ht="33" thickBot="1" thickTop="1">
      <c r="A2" s="3" t="s">
        <v>10</v>
      </c>
      <c r="B2" s="4">
        <v>700</v>
      </c>
      <c r="C2" s="4" t="s">
        <v>11</v>
      </c>
      <c r="D2" s="4" t="s">
        <v>12</v>
      </c>
      <c r="E2" s="4">
        <v>55</v>
      </c>
      <c r="F2" s="4" t="s">
        <v>13</v>
      </c>
      <c r="G2" s="4">
        <v>123</v>
      </c>
      <c r="H2" s="7">
        <v>34200</v>
      </c>
    </row>
    <row r="3" spans="1:8" ht="48" thickBot="1">
      <c r="A3" s="3" t="s">
        <v>14</v>
      </c>
      <c r="B3" s="4">
        <v>700</v>
      </c>
      <c r="C3" s="4" t="s">
        <v>15</v>
      </c>
      <c r="D3" s="4" t="s">
        <v>12</v>
      </c>
      <c r="E3" s="4">
        <v>55</v>
      </c>
      <c r="F3" s="4" t="s">
        <v>13</v>
      </c>
      <c r="G3" s="4">
        <v>138</v>
      </c>
      <c r="H3" s="7">
        <v>31600</v>
      </c>
    </row>
    <row r="4" spans="1:8" ht="79.5" thickBot="1">
      <c r="A4" s="3" t="s">
        <v>16</v>
      </c>
      <c r="B4" s="4">
        <v>700</v>
      </c>
      <c r="C4" s="4" t="s">
        <v>17</v>
      </c>
      <c r="D4" s="4" t="s">
        <v>12</v>
      </c>
      <c r="E4" s="4">
        <v>55</v>
      </c>
      <c r="F4" s="4" t="s">
        <v>13</v>
      </c>
      <c r="G4" s="4">
        <v>138</v>
      </c>
      <c r="H4" s="7">
        <v>36799</v>
      </c>
    </row>
    <row r="5" spans="1:8" ht="32.25" thickBot="1">
      <c r="A5" s="3" t="s">
        <v>18</v>
      </c>
      <c r="B5" s="4">
        <v>700</v>
      </c>
      <c r="C5" s="4" t="s">
        <v>19</v>
      </c>
      <c r="D5" s="4" t="s">
        <v>12</v>
      </c>
      <c r="E5" s="4">
        <v>55</v>
      </c>
      <c r="F5" s="4" t="s">
        <v>13</v>
      </c>
      <c r="G5" s="4">
        <v>129</v>
      </c>
      <c r="H5" s="7">
        <v>43900</v>
      </c>
    </row>
    <row r="6" spans="1:8" ht="48" thickBot="1">
      <c r="A6" s="3" t="s">
        <v>20</v>
      </c>
      <c r="B6" s="4">
        <v>700</v>
      </c>
      <c r="C6" s="4" t="s">
        <v>21</v>
      </c>
      <c r="D6" s="4" t="s">
        <v>12</v>
      </c>
      <c r="E6" s="4">
        <v>55</v>
      </c>
      <c r="F6" s="4" t="s">
        <v>13</v>
      </c>
      <c r="G6" s="4">
        <v>140</v>
      </c>
      <c r="H6" s="7">
        <v>46345</v>
      </c>
    </row>
    <row r="7" spans="1:8" ht="48" thickBot="1">
      <c r="A7" s="3" t="s">
        <v>22</v>
      </c>
      <c r="B7" s="4">
        <v>700</v>
      </c>
      <c r="C7" s="4" t="s">
        <v>21</v>
      </c>
      <c r="D7" s="4" t="s">
        <v>12</v>
      </c>
      <c r="E7" s="4">
        <v>55</v>
      </c>
      <c r="F7" s="4" t="s">
        <v>13</v>
      </c>
      <c r="G7" s="4">
        <v>143</v>
      </c>
      <c r="H7" s="7">
        <v>50230</v>
      </c>
    </row>
    <row r="8" spans="1:8" ht="32.25" thickBot="1">
      <c r="A8" s="3" t="s">
        <v>23</v>
      </c>
      <c r="B8" s="4">
        <v>700</v>
      </c>
      <c r="C8" s="4" t="s">
        <v>24</v>
      </c>
      <c r="D8" s="4" t="s">
        <v>12</v>
      </c>
      <c r="E8" s="4">
        <v>55</v>
      </c>
      <c r="F8" s="4" t="s">
        <v>13</v>
      </c>
      <c r="G8" s="4">
        <v>123</v>
      </c>
      <c r="H8" s="7">
        <v>36799</v>
      </c>
    </row>
    <row r="9" spans="1:8" ht="48" thickBot="1">
      <c r="A9" s="3" t="s">
        <v>25</v>
      </c>
      <c r="B9" s="4">
        <v>700</v>
      </c>
      <c r="C9" s="4" t="s">
        <v>24</v>
      </c>
      <c r="D9" s="4" t="s">
        <v>12</v>
      </c>
      <c r="E9" s="4">
        <v>55</v>
      </c>
      <c r="F9" s="4" t="s">
        <v>13</v>
      </c>
      <c r="G9" s="4">
        <v>138</v>
      </c>
      <c r="H9" s="7">
        <v>36799</v>
      </c>
    </row>
    <row r="10" spans="1:8" ht="32.25" thickBot="1">
      <c r="A10" s="3" t="s">
        <v>26</v>
      </c>
      <c r="B10" s="4">
        <v>750</v>
      </c>
      <c r="C10" s="4" t="s">
        <v>11</v>
      </c>
      <c r="D10" s="4" t="s">
        <v>12</v>
      </c>
      <c r="E10" s="4">
        <v>55</v>
      </c>
      <c r="F10" s="4" t="s">
        <v>27</v>
      </c>
      <c r="G10" s="4">
        <v>133</v>
      </c>
      <c r="H10" s="7">
        <v>38760</v>
      </c>
    </row>
    <row r="11" spans="1:8" ht="48" thickBot="1">
      <c r="A11" s="3" t="s">
        <v>28</v>
      </c>
      <c r="B11" s="4">
        <v>750</v>
      </c>
      <c r="C11" s="4" t="s">
        <v>15</v>
      </c>
      <c r="D11" s="4" t="s">
        <v>12</v>
      </c>
      <c r="E11" s="4">
        <v>55</v>
      </c>
      <c r="F11" s="4" t="s">
        <v>27</v>
      </c>
      <c r="G11" s="4">
        <v>148</v>
      </c>
      <c r="H11" s="7">
        <v>34135</v>
      </c>
    </row>
    <row r="12" spans="1:8" ht="32.25" thickBot="1">
      <c r="A12" s="3" t="s">
        <v>29</v>
      </c>
      <c r="B12" s="4">
        <v>750</v>
      </c>
      <c r="C12" s="4" t="s">
        <v>30</v>
      </c>
      <c r="D12" s="4" t="s">
        <v>12</v>
      </c>
      <c r="E12" s="4">
        <v>55</v>
      </c>
      <c r="F12" s="4" t="s">
        <v>27</v>
      </c>
      <c r="G12" s="4">
        <v>138</v>
      </c>
      <c r="H12" s="7">
        <v>48380</v>
      </c>
    </row>
    <row r="13" spans="1:8" ht="32.25" thickBot="1">
      <c r="A13" s="3" t="s">
        <v>31</v>
      </c>
      <c r="B13" s="4">
        <v>750</v>
      </c>
      <c r="C13" s="4" t="s">
        <v>11</v>
      </c>
      <c r="D13" s="4" t="s">
        <v>12</v>
      </c>
      <c r="E13" s="4">
        <v>55</v>
      </c>
      <c r="F13" s="4" t="s">
        <v>27</v>
      </c>
      <c r="G13" s="4">
        <v>142</v>
      </c>
      <c r="H13" s="7">
        <v>51340</v>
      </c>
    </row>
    <row r="14" spans="1:8" ht="32.25" thickBot="1">
      <c r="A14" s="3" t="s">
        <v>32</v>
      </c>
      <c r="B14" s="4">
        <v>750</v>
      </c>
      <c r="C14" s="4" t="s">
        <v>30</v>
      </c>
      <c r="D14" s="4" t="s">
        <v>12</v>
      </c>
      <c r="E14" s="4">
        <v>55</v>
      </c>
      <c r="F14" s="4" t="s">
        <v>27</v>
      </c>
      <c r="G14" s="4">
        <v>147</v>
      </c>
      <c r="H14" s="7">
        <v>57260</v>
      </c>
    </row>
    <row r="15" spans="1:8" ht="48" thickBot="1">
      <c r="A15" s="3" t="s">
        <v>33</v>
      </c>
      <c r="B15" s="4">
        <v>1400</v>
      </c>
      <c r="C15" s="4" t="s">
        <v>34</v>
      </c>
      <c r="D15" s="4" t="s">
        <v>12</v>
      </c>
      <c r="E15" s="4">
        <v>55</v>
      </c>
      <c r="F15" s="4" t="s">
        <v>35</v>
      </c>
      <c r="G15" s="4">
        <v>189</v>
      </c>
      <c r="H15" s="7">
        <v>43630</v>
      </c>
    </row>
    <row r="16" spans="1:8" ht="48" thickBot="1">
      <c r="A16" s="3" t="s">
        <v>36</v>
      </c>
      <c r="B16" s="4">
        <v>1400</v>
      </c>
      <c r="C16" s="4" t="s">
        <v>17</v>
      </c>
      <c r="D16" s="4" t="s">
        <v>12</v>
      </c>
      <c r="E16" s="4">
        <v>55</v>
      </c>
      <c r="F16" s="4" t="s">
        <v>35</v>
      </c>
      <c r="G16" s="4">
        <v>219</v>
      </c>
      <c r="H16" s="7">
        <v>41387</v>
      </c>
    </row>
    <row r="17" spans="1:8" ht="32.25" thickBot="1">
      <c r="A17" s="3" t="s">
        <v>37</v>
      </c>
      <c r="B17" s="4">
        <v>1400</v>
      </c>
      <c r="C17" s="4" t="s">
        <v>17</v>
      </c>
      <c r="D17" s="4" t="s">
        <v>12</v>
      </c>
      <c r="E17" s="4">
        <v>55</v>
      </c>
      <c r="F17" s="4" t="s">
        <v>35</v>
      </c>
      <c r="G17" s="4">
        <v>225</v>
      </c>
      <c r="H17" s="7">
        <v>45200</v>
      </c>
    </row>
    <row r="18" spans="1:8" ht="48" thickBot="1">
      <c r="A18" s="3" t="s">
        <v>38</v>
      </c>
      <c r="B18" s="4">
        <v>1400</v>
      </c>
      <c r="C18" s="4" t="s">
        <v>30</v>
      </c>
      <c r="D18" s="4" t="s">
        <v>12</v>
      </c>
      <c r="E18" s="4">
        <v>55</v>
      </c>
      <c r="F18" s="4" t="s">
        <v>35</v>
      </c>
      <c r="G18" s="4">
        <v>194</v>
      </c>
      <c r="H18" s="7">
        <v>53200</v>
      </c>
    </row>
    <row r="19" spans="1:8" ht="48" thickBot="1">
      <c r="A19" s="3" t="s">
        <v>39</v>
      </c>
      <c r="B19" s="4">
        <v>1400</v>
      </c>
      <c r="C19" s="4" t="s">
        <v>24</v>
      </c>
      <c r="D19" s="4" t="s">
        <v>12</v>
      </c>
      <c r="E19" s="4">
        <v>55</v>
      </c>
      <c r="F19" s="4" t="s">
        <v>35</v>
      </c>
      <c r="G19" s="4">
        <v>189</v>
      </c>
      <c r="H19" s="7">
        <v>50230</v>
      </c>
    </row>
    <row r="20" spans="1:8" ht="48" thickBot="1">
      <c r="A20" s="3" t="s">
        <v>40</v>
      </c>
      <c r="B20" s="4">
        <v>1400</v>
      </c>
      <c r="C20" s="4" t="s">
        <v>24</v>
      </c>
      <c r="D20" s="4" t="s">
        <v>12</v>
      </c>
      <c r="E20" s="4">
        <v>55</v>
      </c>
      <c r="F20" s="4" t="s">
        <v>35</v>
      </c>
      <c r="G20" s="4">
        <v>219</v>
      </c>
      <c r="H20" s="7">
        <v>50230</v>
      </c>
    </row>
    <row r="21" spans="1:8" ht="32.25" thickBot="1">
      <c r="A21" s="3" t="s">
        <v>41</v>
      </c>
      <c r="B21" s="4">
        <v>1400</v>
      </c>
      <c r="C21" s="4" t="s">
        <v>24</v>
      </c>
      <c r="D21" s="4" t="s">
        <v>12</v>
      </c>
      <c r="E21" s="4">
        <v>55</v>
      </c>
      <c r="F21" s="4" t="s">
        <v>35</v>
      </c>
      <c r="G21" s="4">
        <v>225</v>
      </c>
      <c r="H21" s="7">
        <v>55854</v>
      </c>
    </row>
    <row r="22" spans="1:8" ht="32.25" thickBot="1">
      <c r="A22" s="3" t="s">
        <v>42</v>
      </c>
      <c r="B22" s="4">
        <v>1400</v>
      </c>
      <c r="C22" s="4" t="s">
        <v>17</v>
      </c>
      <c r="D22" s="4" t="s">
        <v>12</v>
      </c>
      <c r="E22" s="4">
        <v>55</v>
      </c>
      <c r="F22" s="4" t="s">
        <v>35</v>
      </c>
      <c r="G22" s="4">
        <v>205</v>
      </c>
      <c r="H22" s="7">
        <v>70210</v>
      </c>
    </row>
    <row r="23" spans="1:8" ht="32.25" thickBot="1">
      <c r="A23" s="3" t="s">
        <v>43</v>
      </c>
      <c r="B23" s="4">
        <v>1400</v>
      </c>
      <c r="C23" s="4" t="s">
        <v>30</v>
      </c>
      <c r="D23" s="4" t="s">
        <v>12</v>
      </c>
      <c r="E23" s="4">
        <v>55</v>
      </c>
      <c r="F23" s="4" t="s">
        <v>35</v>
      </c>
      <c r="G23" s="4">
        <v>210</v>
      </c>
      <c r="H23" s="7">
        <v>73540</v>
      </c>
    </row>
    <row r="24" spans="1:8" ht="48" thickBot="1">
      <c r="A24" s="3" t="s">
        <v>44</v>
      </c>
      <c r="B24" s="4">
        <v>1520</v>
      </c>
      <c r="C24" s="4" t="s">
        <v>34</v>
      </c>
      <c r="D24" s="4" t="s">
        <v>12</v>
      </c>
      <c r="E24" s="4">
        <v>55</v>
      </c>
      <c r="F24" s="4" t="s">
        <v>45</v>
      </c>
      <c r="G24" s="4">
        <v>213</v>
      </c>
      <c r="H24" s="7">
        <v>49120</v>
      </c>
    </row>
    <row r="25" spans="1:8" ht="48" thickBot="1">
      <c r="A25" s="3" t="s">
        <v>46</v>
      </c>
      <c r="B25" s="4">
        <v>1520</v>
      </c>
      <c r="C25" s="4" t="s">
        <v>17</v>
      </c>
      <c r="D25" s="4" t="s">
        <v>12</v>
      </c>
      <c r="E25" s="4">
        <v>55</v>
      </c>
      <c r="F25" s="4" t="s">
        <v>45</v>
      </c>
      <c r="G25" s="4">
        <v>243</v>
      </c>
      <c r="H25" s="7">
        <v>48232</v>
      </c>
    </row>
    <row r="26" spans="1:8" ht="32.25" thickBot="1">
      <c r="A26" s="3" t="s">
        <v>47</v>
      </c>
      <c r="B26" s="4">
        <v>1520</v>
      </c>
      <c r="C26" s="4" t="s">
        <v>17</v>
      </c>
      <c r="D26" s="4" t="s">
        <v>12</v>
      </c>
      <c r="E26" s="4">
        <v>55</v>
      </c>
      <c r="F26" s="4" t="s">
        <v>45</v>
      </c>
      <c r="G26" s="4">
        <v>249</v>
      </c>
      <c r="H26" s="7">
        <v>50230</v>
      </c>
    </row>
    <row r="27" spans="1:8" ht="48" thickBot="1">
      <c r="A27" s="8" t="s">
        <v>48</v>
      </c>
      <c r="B27" s="9">
        <v>1520</v>
      </c>
      <c r="C27" s="9" t="s">
        <v>30</v>
      </c>
      <c r="D27" s="9" t="s">
        <v>12</v>
      </c>
      <c r="E27" s="9">
        <v>55</v>
      </c>
      <c r="F27" s="9" t="s">
        <v>45</v>
      </c>
      <c r="G27" s="9">
        <v>218</v>
      </c>
      <c r="H27" s="7">
        <v>61700</v>
      </c>
    </row>
    <row r="28" spans="1:8" ht="16.5" customHeight="1" thickBot="1">
      <c r="A28" s="253" t="s">
        <v>49</v>
      </c>
      <c r="B28" s="253"/>
      <c r="C28" s="253"/>
      <c r="D28" s="253"/>
      <c r="E28" s="253"/>
      <c r="F28" s="253"/>
      <c r="G28" s="253"/>
      <c r="H28" s="7">
        <f>'[6]у.е.'!H28*37</f>
        <v>592</v>
      </c>
    </row>
    <row r="30" ht="15">
      <c r="A30" s="5"/>
    </row>
    <row r="31" ht="15">
      <c r="A31" s="6"/>
    </row>
    <row r="32" spans="1:8" ht="15">
      <c r="A32" s="5"/>
      <c r="D32" s="254"/>
      <c r="E32" s="254"/>
      <c r="F32" s="254"/>
      <c r="G32" s="254"/>
      <c r="H32" s="254"/>
    </row>
  </sheetData>
  <sheetProtection/>
  <mergeCells count="2">
    <mergeCell ref="A28:G28"/>
    <mergeCell ref="D32:H32"/>
  </mergeCells>
  <printOptions/>
  <pageMargins left="0.25" right="0.25" top="0.8958333333333334" bottom="0.75" header="0.3" footer="0.3"/>
  <pageSetup fitToHeight="1" fitToWidth="1" horizontalDpi="600" verticalDpi="600" orientation="portrait" paperSize="9" scale="61" r:id="rId2"/>
  <headerFooter alignWithMargins="0">
    <oddHeader>&amp;L&amp;G&amp;C&amp;"-,полужирный курсив"Шкафы холодильные "РАПСОДИЯ" 
(Розничный прайс-лист)  &amp;R
&amp;"-,полужирный курсив"Цены действительны с 1.12.09&amp;"-,обычный"
</oddHeader>
    <oddFooter>&amp;L&amp;"Times New Roman,полужирный"&amp;10 425000, Россия, Республика Марий Эл, Волжск, Промбаза, 1. Тел.: (83631)  431-33, 409-38 факс: 430-45, 402-92
Web-сайт: www.ariada.ru, E-mail: ariada@mari-el.ru &amp;R&amp;P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6"/>
  <sheetViews>
    <sheetView view="pageLayout" workbookViewId="0" topLeftCell="A1">
      <selection activeCell="A1" sqref="A1:H1"/>
    </sheetView>
  </sheetViews>
  <sheetFormatPr defaultColWidth="9.140625" defaultRowHeight="15"/>
  <cols>
    <col min="1" max="1" width="35.57421875" style="12" customWidth="1"/>
    <col min="2" max="16384" width="9.140625" style="12" customWidth="1"/>
  </cols>
  <sheetData>
    <row r="1" spans="1:9" ht="36" customHeight="1">
      <c r="A1" s="268" t="s">
        <v>51</v>
      </c>
      <c r="B1" s="268"/>
      <c r="C1" s="268"/>
      <c r="D1" s="268"/>
      <c r="E1" s="268"/>
      <c r="F1" s="268"/>
      <c r="G1" s="268"/>
      <c r="H1" s="268"/>
      <c r="I1" s="11"/>
    </row>
    <row r="2" spans="1:10" s="13" customFormat="1" ht="14.25" customHeight="1">
      <c r="A2" s="266" t="s">
        <v>52</v>
      </c>
      <c r="B2" s="266"/>
      <c r="C2" s="266"/>
      <c r="D2" s="266"/>
      <c r="E2" s="266"/>
      <c r="F2" s="266"/>
      <c r="G2" s="266"/>
      <c r="H2" s="266"/>
      <c r="J2" s="14"/>
    </row>
    <row r="3" ht="14.25" customHeight="1">
      <c r="A3" s="15" t="s">
        <v>53</v>
      </c>
    </row>
    <row r="4" ht="14.25" customHeight="1">
      <c r="A4" s="16" t="s">
        <v>54</v>
      </c>
    </row>
    <row r="5" ht="14.25" customHeight="1">
      <c r="A5" s="16" t="s">
        <v>55</v>
      </c>
    </row>
    <row r="6" ht="14.25" customHeight="1">
      <c r="A6" s="16" t="s">
        <v>56</v>
      </c>
    </row>
    <row r="7" spans="1:7" ht="14.25" customHeight="1">
      <c r="A7" s="263" t="s">
        <v>57</v>
      </c>
      <c r="B7" s="263"/>
      <c r="C7" s="263"/>
      <c r="D7" s="263"/>
      <c r="E7" s="263"/>
      <c r="F7" s="263"/>
      <c r="G7" s="263"/>
    </row>
    <row r="8" spans="1:7" ht="14.25" customHeight="1">
      <c r="A8" s="267" t="s">
        <v>58</v>
      </c>
      <c r="B8" s="267"/>
      <c r="C8" s="267"/>
      <c r="D8" s="267"/>
      <c r="E8" s="267"/>
      <c r="F8" s="267"/>
      <c r="G8" s="267"/>
    </row>
    <row r="9" spans="1:7" ht="14.25" customHeight="1">
      <c r="A9" s="263" t="s">
        <v>59</v>
      </c>
      <c r="B9" s="263"/>
      <c r="C9" s="263"/>
      <c r="D9" s="263"/>
      <c r="E9" s="263"/>
      <c r="F9" s="263"/>
      <c r="G9" s="263"/>
    </row>
    <row r="10" spans="1:7" ht="14.25" customHeight="1">
      <c r="A10" s="16" t="s">
        <v>60</v>
      </c>
      <c r="B10" s="263" t="s">
        <v>61</v>
      </c>
      <c r="C10" s="263"/>
      <c r="D10" s="263"/>
      <c r="E10" s="263"/>
      <c r="F10" s="263"/>
      <c r="G10" s="263"/>
    </row>
    <row r="11" spans="2:7" ht="14.25" customHeight="1">
      <c r="B11" s="263" t="s">
        <v>62</v>
      </c>
      <c r="C11" s="263"/>
      <c r="D11" s="263"/>
      <c r="E11" s="263"/>
      <c r="F11" s="263"/>
      <c r="G11" s="263"/>
    </row>
    <row r="12" spans="2:7" ht="14.25" customHeight="1">
      <c r="B12" s="263" t="s">
        <v>63</v>
      </c>
      <c r="C12" s="263"/>
      <c r="D12" s="263"/>
      <c r="E12" s="263"/>
      <c r="F12" s="263"/>
      <c r="G12" s="263"/>
    </row>
    <row r="13" spans="1:8" ht="14.25" customHeight="1">
      <c r="A13" s="265" t="s">
        <v>64</v>
      </c>
      <c r="B13" s="265"/>
      <c r="C13" s="265"/>
      <c r="D13" s="265"/>
      <c r="E13" s="265"/>
      <c r="F13" s="265"/>
      <c r="G13" s="265"/>
      <c r="H13" s="265"/>
    </row>
    <row r="14" spans="1:9" ht="14.25" customHeight="1">
      <c r="A14" s="257" t="s">
        <v>65</v>
      </c>
      <c r="B14" s="257"/>
      <c r="C14" s="257"/>
      <c r="D14" s="257"/>
      <c r="E14" s="257"/>
      <c r="F14" s="257"/>
      <c r="G14" s="257"/>
      <c r="H14" s="257"/>
      <c r="I14" s="18"/>
    </row>
    <row r="15" spans="1:9" ht="31.5" customHeight="1">
      <c r="A15" s="257" t="s">
        <v>66</v>
      </c>
      <c r="B15" s="257"/>
      <c r="C15" s="257"/>
      <c r="D15" s="257"/>
      <c r="E15" s="257"/>
      <c r="F15" s="257"/>
      <c r="G15" s="257"/>
      <c r="H15" s="257"/>
      <c r="I15" s="18"/>
    </row>
    <row r="16" spans="1:9" ht="14.25" customHeight="1">
      <c r="A16" s="257" t="s">
        <v>67</v>
      </c>
      <c r="B16" s="257"/>
      <c r="C16" s="257"/>
      <c r="D16" s="257"/>
      <c r="E16" s="257"/>
      <c r="F16" s="257"/>
      <c r="G16" s="257"/>
      <c r="H16" s="257"/>
      <c r="I16" s="18"/>
    </row>
    <row r="17" spans="1:9" ht="14.25" customHeight="1">
      <c r="A17" s="257" t="s">
        <v>68</v>
      </c>
      <c r="B17" s="257"/>
      <c r="C17" s="257"/>
      <c r="D17" s="257"/>
      <c r="E17" s="257"/>
      <c r="F17" s="257"/>
      <c r="G17" s="257"/>
      <c r="H17" s="257"/>
      <c r="I17" s="18"/>
    </row>
    <row r="18" spans="1:9" ht="14.25" customHeight="1">
      <c r="A18" s="257" t="s">
        <v>69</v>
      </c>
      <c r="B18" s="257"/>
      <c r="C18" s="257"/>
      <c r="D18" s="257"/>
      <c r="E18" s="257"/>
      <c r="F18" s="257"/>
      <c r="G18" s="257"/>
      <c r="H18" s="257"/>
      <c r="I18" s="18"/>
    </row>
    <row r="19" spans="1:9" ht="14.25" customHeight="1">
      <c r="A19" s="257" t="s">
        <v>70</v>
      </c>
      <c r="B19" s="257"/>
      <c r="C19" s="257"/>
      <c r="D19" s="257"/>
      <c r="E19" s="257"/>
      <c r="F19" s="257"/>
      <c r="G19" s="257"/>
      <c r="H19" s="257"/>
      <c r="I19" s="18"/>
    </row>
    <row r="20" spans="1:9" ht="14.25" customHeight="1">
      <c r="A20" s="257" t="s">
        <v>71</v>
      </c>
      <c r="B20" s="257"/>
      <c r="C20" s="257"/>
      <c r="D20" s="257"/>
      <c r="E20" s="257"/>
      <c r="F20" s="257"/>
      <c r="G20" s="257"/>
      <c r="H20" s="257"/>
      <c r="I20" s="18"/>
    </row>
    <row r="21" spans="1:9" ht="31.5" customHeight="1">
      <c r="A21" s="257" t="s">
        <v>72</v>
      </c>
      <c r="B21" s="257"/>
      <c r="C21" s="257"/>
      <c r="D21" s="257"/>
      <c r="E21" s="257"/>
      <c r="F21" s="257"/>
      <c r="G21" s="257"/>
      <c r="H21" s="257"/>
      <c r="I21" s="18"/>
    </row>
    <row r="22" spans="1:9" ht="14.25" customHeight="1">
      <c r="A22" s="257" t="s">
        <v>73</v>
      </c>
      <c r="B22" s="257"/>
      <c r="C22" s="257"/>
      <c r="D22" s="257"/>
      <c r="E22" s="257"/>
      <c r="F22" s="257"/>
      <c r="G22" s="257"/>
      <c r="H22" s="257"/>
      <c r="I22" s="18"/>
    </row>
    <row r="23" spans="1:9" ht="14.25" customHeight="1">
      <c r="A23" s="257" t="s">
        <v>74</v>
      </c>
      <c r="B23" s="257"/>
      <c r="C23" s="257"/>
      <c r="D23" s="257"/>
      <c r="E23" s="257"/>
      <c r="F23" s="257"/>
      <c r="G23" s="257"/>
      <c r="H23" s="257"/>
      <c r="I23" s="18"/>
    </row>
    <row r="24" spans="1:9" ht="14.25" customHeight="1">
      <c r="A24" s="257" t="s">
        <v>75</v>
      </c>
      <c r="B24" s="257"/>
      <c r="C24" s="257"/>
      <c r="D24" s="257"/>
      <c r="E24" s="257"/>
      <c r="F24" s="257"/>
      <c r="G24" s="257"/>
      <c r="H24" s="257"/>
      <c r="I24" s="18"/>
    </row>
    <row r="25" spans="1:9" ht="14.25" customHeight="1">
      <c r="A25" s="265" t="s">
        <v>76</v>
      </c>
      <c r="B25" s="265"/>
      <c r="C25" s="265"/>
      <c r="D25" s="265"/>
      <c r="E25" s="265"/>
      <c r="F25" s="265"/>
      <c r="G25" s="265"/>
      <c r="H25" s="265"/>
      <c r="I25" s="19"/>
    </row>
    <row r="26" spans="1:9" ht="14.25" customHeight="1">
      <c r="A26" s="265" t="s">
        <v>77</v>
      </c>
      <c r="B26" s="265"/>
      <c r="C26" s="265"/>
      <c r="D26" s="265"/>
      <c r="E26" s="265"/>
      <c r="F26" s="265"/>
      <c r="G26" s="265"/>
      <c r="H26" s="265"/>
      <c r="I26" s="19"/>
    </row>
    <row r="27" spans="1:9" ht="14.25" customHeight="1">
      <c r="A27" s="265" t="s">
        <v>78</v>
      </c>
      <c r="B27" s="265"/>
      <c r="C27" s="265"/>
      <c r="D27" s="265"/>
      <c r="E27" s="265"/>
      <c r="F27" s="265"/>
      <c r="G27" s="265"/>
      <c r="H27" s="265"/>
      <c r="I27" s="19"/>
    </row>
    <row r="28" spans="1:8" ht="28.5" customHeight="1">
      <c r="A28" s="258" t="s">
        <v>79</v>
      </c>
      <c r="B28" s="259" t="s">
        <v>80</v>
      </c>
      <c r="C28" s="259" t="s">
        <v>81</v>
      </c>
      <c r="D28" s="259" t="s">
        <v>82</v>
      </c>
      <c r="E28" s="259"/>
      <c r="F28" s="259"/>
      <c r="G28" s="259"/>
      <c r="H28" s="259"/>
    </row>
    <row r="29" spans="1:8" ht="16.5" customHeight="1">
      <c r="A29" s="258"/>
      <c r="B29" s="259"/>
      <c r="C29" s="259"/>
      <c r="D29" s="259" t="s">
        <v>83</v>
      </c>
      <c r="E29" s="259" t="s">
        <v>84</v>
      </c>
      <c r="F29" s="259" t="s">
        <v>85</v>
      </c>
      <c r="G29" s="259"/>
      <c r="H29" s="259"/>
    </row>
    <row r="30" spans="1:8" ht="15">
      <c r="A30" s="258"/>
      <c r="B30" s="259"/>
      <c r="C30" s="259"/>
      <c r="D30" s="259"/>
      <c r="E30" s="259"/>
      <c r="F30" s="20" t="s">
        <v>86</v>
      </c>
      <c r="G30" s="20" t="s">
        <v>87</v>
      </c>
      <c r="H30" s="20" t="s">
        <v>88</v>
      </c>
    </row>
    <row r="31" spans="1:8" ht="15" customHeight="1" thickBot="1">
      <c r="A31" s="20" t="s">
        <v>89</v>
      </c>
      <c r="B31" s="21">
        <v>3.46</v>
      </c>
      <c r="C31" s="21">
        <v>3.4</v>
      </c>
      <c r="D31" s="22">
        <f>('[3]По 37'!D31/37)*45</f>
        <v>75600</v>
      </c>
      <c r="E31" s="22">
        <f>('[3]По 37'!E31/37)*45</f>
        <v>76950</v>
      </c>
      <c r="F31" s="22">
        <f>('[3]По 37'!F31/37)*45</f>
        <v>6750</v>
      </c>
      <c r="G31" s="22">
        <f>('[3]По 37'!G31/37)*45</f>
        <v>2250</v>
      </c>
      <c r="H31" s="22" t="s">
        <v>90</v>
      </c>
    </row>
    <row r="32" spans="1:8" ht="15" customHeight="1" thickBot="1">
      <c r="A32" s="20" t="s">
        <v>91</v>
      </c>
      <c r="B32" s="21">
        <v>4.19</v>
      </c>
      <c r="C32" s="21">
        <v>4.28</v>
      </c>
      <c r="D32" s="22">
        <f>('[3]По 37'!D32/37)*45</f>
        <v>79200</v>
      </c>
      <c r="E32" s="22">
        <f>('[3]По 37'!E32/37)*45</f>
        <v>80550</v>
      </c>
      <c r="F32" s="22">
        <f>('[3]По 37'!F32/37)*45</f>
        <v>6750</v>
      </c>
      <c r="G32" s="22">
        <f>('[3]По 37'!G32/37)*45</f>
        <v>2250</v>
      </c>
      <c r="H32" s="22" t="s">
        <v>90</v>
      </c>
    </row>
    <row r="33" spans="1:8" ht="15" customHeight="1" thickBot="1">
      <c r="A33" s="20" t="s">
        <v>92</v>
      </c>
      <c r="B33" s="21">
        <v>5.89</v>
      </c>
      <c r="C33" s="21">
        <v>6.14</v>
      </c>
      <c r="D33" s="22">
        <f>('[3]По 37'!D33/37)*45</f>
        <v>112950</v>
      </c>
      <c r="E33" s="22">
        <f>('[3]По 37'!E33/37)*45</f>
        <v>114750</v>
      </c>
      <c r="F33" s="22">
        <f>('[3]По 37'!F33/37)*45</f>
        <v>7650</v>
      </c>
      <c r="G33" s="22">
        <f>('[3]По 37'!G33/37)*45</f>
        <v>2250</v>
      </c>
      <c r="H33" s="22" t="s">
        <v>90</v>
      </c>
    </row>
    <row r="34" spans="1:8" ht="15" customHeight="1" thickBot="1">
      <c r="A34" s="20" t="s">
        <v>93</v>
      </c>
      <c r="B34" s="21">
        <v>8.31</v>
      </c>
      <c r="C34" s="21">
        <v>8.31</v>
      </c>
      <c r="D34" s="22">
        <f>('[3]По 37'!D34/37)*45</f>
        <v>131400</v>
      </c>
      <c r="E34" s="22">
        <f>('[3]По 37'!E34/37)*45</f>
        <v>134550</v>
      </c>
      <c r="F34" s="22">
        <f>('[3]По 37'!F34/37)*45</f>
        <v>10350</v>
      </c>
      <c r="G34" s="22">
        <f>('[3]По 37'!G34/37)*45</f>
        <v>2250</v>
      </c>
      <c r="H34" s="22">
        <f>('[3]По 37'!H34/37)*45</f>
        <v>11700</v>
      </c>
    </row>
    <row r="35" spans="1:8" ht="15" customHeight="1" thickBot="1">
      <c r="A35" s="20" t="s">
        <v>94</v>
      </c>
      <c r="B35" s="21">
        <v>10.27</v>
      </c>
      <c r="C35" s="21">
        <v>10.49</v>
      </c>
      <c r="D35" s="22">
        <f>('[3]По 37'!D35/37)*45</f>
        <v>165600</v>
      </c>
      <c r="E35" s="22">
        <f>('[3]По 37'!E35/37)*45</f>
        <v>167850</v>
      </c>
      <c r="F35" s="22">
        <f>('[3]По 37'!F35/37)*45</f>
        <v>10350</v>
      </c>
      <c r="G35" s="22">
        <f>('[3]По 37'!G35/37)*45</f>
        <v>2250</v>
      </c>
      <c r="H35" s="22">
        <f>('[3]По 37'!H35/37)*45</f>
        <v>11700</v>
      </c>
    </row>
    <row r="36" spans="1:8" ht="15" customHeight="1" thickBot="1">
      <c r="A36" s="20" t="s">
        <v>95</v>
      </c>
      <c r="B36" s="21">
        <v>12.51</v>
      </c>
      <c r="C36" s="21">
        <v>12.44</v>
      </c>
      <c r="D36" s="22">
        <f>('[3]По 37'!D36/37)*45</f>
        <v>177750</v>
      </c>
      <c r="E36" s="22">
        <f>('[3]По 37'!E36/37)*45</f>
        <v>179550</v>
      </c>
      <c r="F36" s="22">
        <f>('[3]По 37'!F36/37)*45</f>
        <v>10350</v>
      </c>
      <c r="G36" s="22">
        <f>('[3]По 37'!G36/37)*45</f>
        <v>2250</v>
      </c>
      <c r="H36" s="22">
        <f>('[3]По 37'!H36/37)*45</f>
        <v>11700</v>
      </c>
    </row>
    <row r="37" spans="1:8" ht="15" customHeight="1" thickBot="1">
      <c r="A37" s="20" t="s">
        <v>96</v>
      </c>
      <c r="B37" s="21">
        <v>15.14</v>
      </c>
      <c r="C37" s="21">
        <v>15.2</v>
      </c>
      <c r="D37" s="22">
        <f>('[3]По 37'!D37/37)*45</f>
        <v>186750</v>
      </c>
      <c r="E37" s="22">
        <f>('[3]По 37'!E37/37)*45</f>
        <v>189000</v>
      </c>
      <c r="F37" s="22">
        <f>('[3]По 37'!F37/37)*45</f>
        <v>10350</v>
      </c>
      <c r="G37" s="22">
        <f>('[3]По 37'!G37/37)*45</f>
        <v>2250</v>
      </c>
      <c r="H37" s="22">
        <f>('[3]По 37'!H37/37)*45</f>
        <v>11700</v>
      </c>
    </row>
    <row r="38" spans="1:8" ht="15" customHeight="1" thickBot="1">
      <c r="A38" s="20" t="s">
        <v>97</v>
      </c>
      <c r="B38" s="21">
        <v>16.74</v>
      </c>
      <c r="C38" s="21">
        <v>16.12</v>
      </c>
      <c r="D38" s="22">
        <f>('[3]По 37'!D38/37)*45</f>
        <v>217350</v>
      </c>
      <c r="E38" s="22">
        <f>('[3]По 37'!E38/37)*45</f>
        <v>220500</v>
      </c>
      <c r="F38" s="22">
        <f>('[3]По 37'!F38/37)*45</f>
        <v>10350</v>
      </c>
      <c r="G38" s="22">
        <f>('[3]По 37'!G38/37)*45</f>
        <v>2250</v>
      </c>
      <c r="H38" s="22">
        <f>('[3]По 37'!H38/37)*45</f>
        <v>11700</v>
      </c>
    </row>
    <row r="39" spans="1:8" ht="15" customHeight="1" thickBot="1">
      <c r="A39" s="20" t="s">
        <v>98</v>
      </c>
      <c r="B39" s="21">
        <v>20.2</v>
      </c>
      <c r="C39" s="21">
        <v>19.55</v>
      </c>
      <c r="D39" s="22">
        <f>('[3]По 37'!D39/37)*45</f>
        <v>238950</v>
      </c>
      <c r="E39" s="22">
        <f>('[3]По 37'!E39/37)*45</f>
        <v>242550</v>
      </c>
      <c r="F39" s="22">
        <f>('[3]По 37'!F39/37)*45</f>
        <v>10350</v>
      </c>
      <c r="G39" s="22">
        <f>('[3]По 37'!G39/37)*45</f>
        <v>2250</v>
      </c>
      <c r="H39" s="22">
        <f>('[3]По 37'!H39/37)*45</f>
        <v>11700</v>
      </c>
    </row>
    <row r="40" spans="1:8" ht="15" customHeight="1" thickBot="1">
      <c r="A40" s="23" t="s">
        <v>99</v>
      </c>
      <c r="B40" s="21">
        <v>31.2</v>
      </c>
      <c r="C40" s="21">
        <v>30.8</v>
      </c>
      <c r="D40" s="22">
        <f>('[3]По 37'!D40/37)*45</f>
        <v>360900</v>
      </c>
      <c r="E40" s="22">
        <f>('[3]По 37'!E40/37)*45</f>
        <v>365850</v>
      </c>
      <c r="F40" s="22">
        <f>('[3]По 37'!F40/37)*45</f>
        <v>10350</v>
      </c>
      <c r="G40" s="22">
        <f>('[3]По 37'!G40/37)*45</f>
        <v>2250</v>
      </c>
      <c r="H40" s="22">
        <f>('[3]По 37'!H40/37)*45</f>
        <v>11700</v>
      </c>
    </row>
    <row r="41" spans="1:8" ht="15" customHeight="1">
      <c r="A41" s="284" t="s">
        <v>100</v>
      </c>
      <c r="B41" s="284"/>
      <c r="C41" s="284"/>
      <c r="D41" s="284"/>
      <c r="E41" s="284"/>
      <c r="F41" s="284"/>
      <c r="G41" s="284"/>
      <c r="H41" s="284"/>
    </row>
    <row r="42" spans="1:8" ht="15" customHeight="1">
      <c r="A42" s="24" t="s">
        <v>101</v>
      </c>
      <c r="B42" s="25"/>
      <c r="C42" s="25"/>
      <c r="D42" s="25"/>
      <c r="E42" s="25"/>
      <c r="F42" s="25"/>
      <c r="G42" s="25"/>
      <c r="H42" s="25"/>
    </row>
    <row r="43" ht="15">
      <c r="A43" s="24" t="s">
        <v>102</v>
      </c>
    </row>
    <row r="44" ht="15">
      <c r="A44" s="24" t="s">
        <v>103</v>
      </c>
    </row>
    <row r="45" spans="1:8" ht="12.75" customHeight="1">
      <c r="A45" s="255" t="s">
        <v>104</v>
      </c>
      <c r="B45" s="255"/>
      <c r="C45" s="255"/>
      <c r="D45" s="255"/>
      <c r="E45" s="255"/>
      <c r="F45" s="255"/>
      <c r="G45" s="255"/>
      <c r="H45" s="255"/>
    </row>
    <row r="46" ht="15">
      <c r="A46" s="24"/>
    </row>
    <row r="47" spans="1:8" s="13" customFormat="1" ht="35.25" customHeight="1">
      <c r="A47" s="268" t="s">
        <v>105</v>
      </c>
      <c r="B47" s="268"/>
      <c r="C47" s="268"/>
      <c r="D47" s="268"/>
      <c r="E47" s="268"/>
      <c r="F47" s="268"/>
      <c r="G47" s="268"/>
      <c r="H47" s="268"/>
    </row>
    <row r="48" spans="1:8" ht="18.75" customHeight="1">
      <c r="A48" s="266" t="s">
        <v>52</v>
      </c>
      <c r="B48" s="266"/>
      <c r="C48" s="266"/>
      <c r="D48" s="266"/>
      <c r="E48" s="266"/>
      <c r="F48" s="266"/>
      <c r="G48" s="266"/>
      <c r="H48" s="266"/>
    </row>
    <row r="49" ht="15">
      <c r="A49" s="15" t="s">
        <v>53</v>
      </c>
    </row>
    <row r="50" ht="15">
      <c r="A50" s="16" t="s">
        <v>54</v>
      </c>
    </row>
    <row r="51" ht="15">
      <c r="A51" s="16" t="s">
        <v>55</v>
      </c>
    </row>
    <row r="52" ht="15">
      <c r="A52" s="16" t="s">
        <v>56</v>
      </c>
    </row>
    <row r="53" spans="1:7" ht="15">
      <c r="A53" s="263" t="s">
        <v>57</v>
      </c>
      <c r="B53" s="263"/>
      <c r="C53" s="263"/>
      <c r="D53" s="263"/>
      <c r="E53" s="263"/>
      <c r="F53" s="263"/>
      <c r="G53" s="263"/>
    </row>
    <row r="54" spans="1:7" ht="15">
      <c r="A54" s="267" t="s">
        <v>106</v>
      </c>
      <c r="B54" s="267"/>
      <c r="C54" s="267"/>
      <c r="D54" s="267"/>
      <c r="E54" s="267"/>
      <c r="F54" s="267"/>
      <c r="G54" s="267"/>
    </row>
    <row r="55" spans="1:7" ht="15">
      <c r="A55" s="263" t="s">
        <v>59</v>
      </c>
      <c r="B55" s="263"/>
      <c r="C55" s="263"/>
      <c r="D55" s="263"/>
      <c r="E55" s="263"/>
      <c r="F55" s="263"/>
      <c r="G55" s="263"/>
    </row>
    <row r="56" spans="1:8" ht="15" customHeight="1">
      <c r="A56" s="16" t="s">
        <v>60</v>
      </c>
      <c r="B56" s="263" t="s">
        <v>61</v>
      </c>
      <c r="C56" s="263"/>
      <c r="D56" s="263"/>
      <c r="E56" s="263" t="s">
        <v>63</v>
      </c>
      <c r="F56" s="263"/>
      <c r="G56" s="263"/>
      <c r="H56" s="263"/>
    </row>
    <row r="57" spans="2:8" ht="32.25" customHeight="1">
      <c r="B57" s="263" t="s">
        <v>62</v>
      </c>
      <c r="C57" s="263"/>
      <c r="D57" s="263"/>
      <c r="E57" s="263" t="s">
        <v>107</v>
      </c>
      <c r="F57" s="263"/>
      <c r="G57" s="263"/>
      <c r="H57" s="263"/>
    </row>
    <row r="58" spans="1:8" ht="15.75">
      <c r="A58" s="265" t="s">
        <v>64</v>
      </c>
      <c r="B58" s="265"/>
      <c r="C58" s="265"/>
      <c r="D58" s="265"/>
      <c r="E58" s="265"/>
      <c r="F58" s="265"/>
      <c r="G58" s="265"/>
      <c r="H58" s="265"/>
    </row>
    <row r="59" spans="1:8" ht="15.75">
      <c r="A59" s="257" t="s">
        <v>65</v>
      </c>
      <c r="B59" s="257"/>
      <c r="C59" s="257"/>
      <c r="D59" s="257"/>
      <c r="E59" s="257"/>
      <c r="F59" s="257"/>
      <c r="G59" s="257"/>
      <c r="H59" s="257"/>
    </row>
    <row r="60" spans="1:8" ht="15.75">
      <c r="A60" s="257" t="s">
        <v>66</v>
      </c>
      <c r="B60" s="257"/>
      <c r="C60" s="257"/>
      <c r="D60" s="257"/>
      <c r="E60" s="257"/>
      <c r="F60" s="257"/>
      <c r="G60" s="257"/>
      <c r="H60" s="257"/>
    </row>
    <row r="61" spans="1:8" ht="15.75">
      <c r="A61" s="257" t="s">
        <v>67</v>
      </c>
      <c r="B61" s="257"/>
      <c r="C61" s="257"/>
      <c r="D61" s="257"/>
      <c r="E61" s="257"/>
      <c r="F61" s="257"/>
      <c r="G61" s="257"/>
      <c r="H61" s="257"/>
    </row>
    <row r="62" spans="1:8" ht="15.75">
      <c r="A62" s="257" t="s">
        <v>68</v>
      </c>
      <c r="B62" s="257"/>
      <c r="C62" s="257"/>
      <c r="D62" s="257"/>
      <c r="E62" s="257"/>
      <c r="F62" s="257"/>
      <c r="G62" s="257"/>
      <c r="H62" s="257"/>
    </row>
    <row r="63" spans="1:8" ht="15.75">
      <c r="A63" s="257" t="s">
        <v>69</v>
      </c>
      <c r="B63" s="257"/>
      <c r="C63" s="257"/>
      <c r="D63" s="257"/>
      <c r="E63" s="257"/>
      <c r="F63" s="257"/>
      <c r="G63" s="257"/>
      <c r="H63" s="257"/>
    </row>
    <row r="64" spans="1:8" ht="15.75">
      <c r="A64" s="257" t="s">
        <v>70</v>
      </c>
      <c r="B64" s="257"/>
      <c r="C64" s="257"/>
      <c r="D64" s="257"/>
      <c r="E64" s="257"/>
      <c r="F64" s="257"/>
      <c r="G64" s="257"/>
      <c r="H64" s="257"/>
    </row>
    <row r="65" spans="1:8" ht="15.75">
      <c r="A65" s="257" t="s">
        <v>71</v>
      </c>
      <c r="B65" s="257"/>
      <c r="C65" s="257"/>
      <c r="D65" s="257"/>
      <c r="E65" s="257"/>
      <c r="F65" s="257"/>
      <c r="G65" s="257"/>
      <c r="H65" s="257"/>
    </row>
    <row r="66" spans="1:8" ht="15.75">
      <c r="A66" s="257" t="s">
        <v>72</v>
      </c>
      <c r="B66" s="257"/>
      <c r="C66" s="257"/>
      <c r="D66" s="257"/>
      <c r="E66" s="257"/>
      <c r="F66" s="257"/>
      <c r="G66" s="257"/>
      <c r="H66" s="257"/>
    </row>
    <row r="67" spans="1:8" ht="15.75">
      <c r="A67" s="257" t="s">
        <v>108</v>
      </c>
      <c r="B67" s="257"/>
      <c r="C67" s="257"/>
      <c r="D67" s="257"/>
      <c r="E67" s="257"/>
      <c r="F67" s="257"/>
      <c r="G67" s="257"/>
      <c r="H67" s="257"/>
    </row>
    <row r="68" spans="1:8" ht="15.75">
      <c r="A68" s="257" t="s">
        <v>109</v>
      </c>
      <c r="B68" s="257"/>
      <c r="C68" s="257"/>
      <c r="D68" s="257"/>
      <c r="E68" s="257"/>
      <c r="F68" s="257"/>
      <c r="G68" s="257"/>
      <c r="H68" s="257"/>
    </row>
    <row r="69" spans="1:8" ht="15.75">
      <c r="A69" s="257" t="s">
        <v>110</v>
      </c>
      <c r="B69" s="257"/>
      <c r="C69" s="257"/>
      <c r="D69" s="257"/>
      <c r="E69" s="257"/>
      <c r="F69" s="257"/>
      <c r="G69" s="257"/>
      <c r="H69" s="257"/>
    </row>
    <row r="70" spans="1:8" ht="15.75">
      <c r="A70" s="257" t="s">
        <v>75</v>
      </c>
      <c r="B70" s="257"/>
      <c r="C70" s="257"/>
      <c r="D70" s="257"/>
      <c r="E70" s="257"/>
      <c r="F70" s="257"/>
      <c r="G70" s="257"/>
      <c r="H70" s="257"/>
    </row>
    <row r="71" spans="1:8" ht="15" customHeight="1">
      <c r="A71" s="265" t="s">
        <v>77</v>
      </c>
      <c r="B71" s="265"/>
      <c r="C71" s="265"/>
      <c r="D71" s="265"/>
      <c r="E71" s="265"/>
      <c r="F71" s="265"/>
      <c r="G71" s="265"/>
      <c r="H71" s="265"/>
    </row>
    <row r="72" spans="1:8" ht="15" customHeight="1">
      <c r="A72" s="282" t="s">
        <v>79</v>
      </c>
      <c r="B72" s="283" t="s">
        <v>111</v>
      </c>
      <c r="C72" s="283" t="s">
        <v>112</v>
      </c>
      <c r="D72" s="283" t="s">
        <v>82</v>
      </c>
      <c r="E72" s="283"/>
      <c r="F72" s="283"/>
      <c r="G72" s="283"/>
      <c r="H72" s="283"/>
    </row>
    <row r="73" spans="1:8" ht="17.25" customHeight="1">
      <c r="A73" s="282"/>
      <c r="B73" s="283"/>
      <c r="C73" s="283"/>
      <c r="D73" s="283" t="s">
        <v>84</v>
      </c>
      <c r="E73" s="283"/>
      <c r="F73" s="283" t="s">
        <v>85</v>
      </c>
      <c r="G73" s="283"/>
      <c r="H73" s="283"/>
    </row>
    <row r="74" spans="1:8" ht="20.25" customHeight="1">
      <c r="A74" s="282"/>
      <c r="B74" s="283"/>
      <c r="C74" s="283"/>
      <c r="D74" s="283"/>
      <c r="E74" s="283"/>
      <c r="F74" s="283" t="s">
        <v>87</v>
      </c>
      <c r="G74" s="283"/>
      <c r="H74" s="283"/>
    </row>
    <row r="75" spans="1:8" ht="14.25" customHeight="1" thickBot="1">
      <c r="A75" s="20" t="s">
        <v>113</v>
      </c>
      <c r="B75" s="21">
        <v>1.57</v>
      </c>
      <c r="C75" s="21">
        <v>0.8</v>
      </c>
      <c r="D75" s="279">
        <f>('[3]По 37'!D75/37)*45</f>
        <v>84150</v>
      </c>
      <c r="E75" s="280"/>
      <c r="F75" s="279">
        <f>('[3]По 37'!F75/37)*45</f>
        <v>2250</v>
      </c>
      <c r="G75" s="281"/>
      <c r="H75" s="280"/>
    </row>
    <row r="76" spans="1:8" ht="14.25" customHeight="1" thickBot="1">
      <c r="A76" s="20" t="s">
        <v>114</v>
      </c>
      <c r="B76" s="21">
        <v>1.97</v>
      </c>
      <c r="C76" s="21">
        <v>1.01</v>
      </c>
      <c r="D76" s="279">
        <f>('[3]По 37'!D76/37)*45</f>
        <v>85950</v>
      </c>
      <c r="E76" s="280"/>
      <c r="F76" s="279">
        <f>('[3]По 37'!F76/37)*45</f>
        <v>2250</v>
      </c>
      <c r="G76" s="281"/>
      <c r="H76" s="280"/>
    </row>
    <row r="77" spans="1:8" ht="14.25" customHeight="1" thickBot="1">
      <c r="A77" s="20" t="s">
        <v>115</v>
      </c>
      <c r="B77" s="21">
        <v>2.43</v>
      </c>
      <c r="C77" s="21">
        <v>1.27</v>
      </c>
      <c r="D77" s="279">
        <f>('[3]По 37'!D77/37)*45</f>
        <v>117900</v>
      </c>
      <c r="E77" s="280"/>
      <c r="F77" s="279">
        <f>('[3]По 37'!F77/37)*45</f>
        <v>2250</v>
      </c>
      <c r="G77" s="281"/>
      <c r="H77" s="280"/>
    </row>
    <row r="78" spans="1:8" ht="14.25" customHeight="1" thickBot="1">
      <c r="A78" s="20" t="s">
        <v>116</v>
      </c>
      <c r="B78" s="21">
        <v>3.53</v>
      </c>
      <c r="C78" s="21">
        <v>1.86</v>
      </c>
      <c r="D78" s="279">
        <f>('[3]По 37'!D78/37)*45</f>
        <v>123750</v>
      </c>
      <c r="E78" s="280"/>
      <c r="F78" s="279">
        <f>('[3]По 37'!F78/37)*45</f>
        <v>2250</v>
      </c>
      <c r="G78" s="281"/>
      <c r="H78" s="280"/>
    </row>
    <row r="79" spans="1:8" ht="14.25" customHeight="1" thickBot="1">
      <c r="A79" s="20" t="s">
        <v>117</v>
      </c>
      <c r="B79" s="21">
        <v>3.87</v>
      </c>
      <c r="C79" s="21">
        <v>2.03</v>
      </c>
      <c r="D79" s="279">
        <f>('[3]По 37'!D79/37)*45</f>
        <v>131850</v>
      </c>
      <c r="E79" s="280"/>
      <c r="F79" s="279">
        <f>('[3]По 37'!F79/37)*45</f>
        <v>2250</v>
      </c>
      <c r="G79" s="281"/>
      <c r="H79" s="280"/>
    </row>
    <row r="80" spans="1:8" ht="14.25" customHeight="1" thickBot="1">
      <c r="A80" s="20" t="s">
        <v>118</v>
      </c>
      <c r="B80" s="21">
        <v>4.79</v>
      </c>
      <c r="C80" s="21">
        <v>2.5</v>
      </c>
      <c r="D80" s="279">
        <f>('[3]По 37'!D80/37)*45</f>
        <v>144450</v>
      </c>
      <c r="E80" s="280"/>
      <c r="F80" s="279">
        <f>('[3]По 37'!F80/37)*45</f>
        <v>2250</v>
      </c>
      <c r="G80" s="281"/>
      <c r="H80" s="280"/>
    </row>
    <row r="81" spans="1:8" ht="14.25" customHeight="1" thickBot="1">
      <c r="A81" s="20" t="s">
        <v>119</v>
      </c>
      <c r="B81" s="21">
        <v>5.89</v>
      </c>
      <c r="C81" s="21">
        <v>3.09</v>
      </c>
      <c r="D81" s="279">
        <f>('[3]По 37'!D81/37)*45</f>
        <v>162450</v>
      </c>
      <c r="E81" s="280"/>
      <c r="F81" s="279">
        <f>('[3]По 37'!F81/37)*45</f>
        <v>2250</v>
      </c>
      <c r="G81" s="281"/>
      <c r="H81" s="280"/>
    </row>
    <row r="82" spans="1:8" ht="14.25" customHeight="1" thickBot="1">
      <c r="A82" s="20" t="s">
        <v>120</v>
      </c>
      <c r="B82" s="21">
        <v>7.17</v>
      </c>
      <c r="C82" s="21">
        <v>3.82</v>
      </c>
      <c r="D82" s="279">
        <f>('[3]По 37'!D82/37)*45</f>
        <v>195300</v>
      </c>
      <c r="E82" s="280"/>
      <c r="F82" s="279">
        <f>('[3]По 37'!F82/37)*45</f>
        <v>2250</v>
      </c>
      <c r="G82" s="281"/>
      <c r="H82" s="280"/>
    </row>
    <row r="83" spans="1:8" ht="14.25" customHeight="1" thickBot="1">
      <c r="A83" s="20" t="s">
        <v>121</v>
      </c>
      <c r="B83" s="21">
        <v>7.44</v>
      </c>
      <c r="C83" s="21">
        <v>3.83</v>
      </c>
      <c r="D83" s="279">
        <f>('[3]По 37'!D83/37)*45</f>
        <v>224100</v>
      </c>
      <c r="E83" s="280"/>
      <c r="F83" s="279">
        <f>('[3]По 37'!F83/37)*45</f>
        <v>2250</v>
      </c>
      <c r="G83" s="281"/>
      <c r="H83" s="280"/>
    </row>
    <row r="84" spans="1:8" ht="14.25" customHeight="1" thickBot="1">
      <c r="A84" s="20" t="s">
        <v>122</v>
      </c>
      <c r="B84" s="21">
        <v>9.12</v>
      </c>
      <c r="C84" s="21">
        <v>4.72</v>
      </c>
      <c r="D84" s="279">
        <f>('[3]По 37'!D84/37)*45</f>
        <v>229500</v>
      </c>
      <c r="E84" s="280"/>
      <c r="F84" s="279">
        <f>('[3]По 37'!F84/37)*45</f>
        <v>2250</v>
      </c>
      <c r="G84" s="281"/>
      <c r="H84" s="280"/>
    </row>
    <row r="85" spans="1:8" ht="14.25" customHeight="1" thickBot="1">
      <c r="A85" s="20" t="s">
        <v>123</v>
      </c>
      <c r="B85" s="21">
        <v>10.59</v>
      </c>
      <c r="C85" s="21">
        <v>5.44</v>
      </c>
      <c r="D85" s="279">
        <f>('[3]По 37'!D85/37)*45</f>
        <v>240750</v>
      </c>
      <c r="E85" s="280"/>
      <c r="F85" s="279">
        <f>('[3]По 37'!F85/37)*45</f>
        <v>2250</v>
      </c>
      <c r="G85" s="281"/>
      <c r="H85" s="280"/>
    </row>
    <row r="86" spans="1:8" ht="14.25" customHeight="1" thickBot="1">
      <c r="A86" s="20" t="s">
        <v>124</v>
      </c>
      <c r="B86" s="21">
        <v>12.27</v>
      </c>
      <c r="C86" s="21">
        <v>6.32</v>
      </c>
      <c r="D86" s="279">
        <f>('[3]По 37'!D86/37)*45</f>
        <v>275850</v>
      </c>
      <c r="E86" s="280"/>
      <c r="F86" s="279">
        <f>('[3]По 37'!F86/37)*45</f>
        <v>2250</v>
      </c>
      <c r="G86" s="281"/>
      <c r="H86" s="280"/>
    </row>
    <row r="87" spans="1:8" ht="14.25" customHeight="1" thickBot="1">
      <c r="A87" s="20" t="s">
        <v>125</v>
      </c>
      <c r="B87" s="21">
        <v>14.53</v>
      </c>
      <c r="C87" s="21">
        <v>7.75</v>
      </c>
      <c r="D87" s="279">
        <f>('[3]По 37'!D87/37)*45</f>
        <v>334350</v>
      </c>
      <c r="E87" s="280"/>
      <c r="F87" s="279">
        <f>('[3]По 37'!F87/37)*45</f>
        <v>2250</v>
      </c>
      <c r="G87" s="281"/>
      <c r="H87" s="280"/>
    </row>
    <row r="88" spans="1:8" ht="14.25" customHeight="1" thickBot="1">
      <c r="A88" s="20" t="s">
        <v>126</v>
      </c>
      <c r="B88" s="21">
        <v>19.91</v>
      </c>
      <c r="C88" s="21">
        <v>10.84</v>
      </c>
      <c r="D88" s="279">
        <f>('[3]По 37'!D88/37)*45</f>
        <v>387900</v>
      </c>
      <c r="E88" s="280"/>
      <c r="F88" s="279">
        <f>('[3]По 37'!F88/37)*45</f>
        <v>2250</v>
      </c>
      <c r="G88" s="281"/>
      <c r="H88" s="280"/>
    </row>
    <row r="89" spans="1:8" ht="15.75" customHeight="1">
      <c r="A89" s="257" t="s">
        <v>100</v>
      </c>
      <c r="B89" s="257"/>
      <c r="C89" s="257"/>
      <c r="D89" s="257"/>
      <c r="E89" s="257"/>
      <c r="F89" s="257"/>
      <c r="G89" s="257"/>
      <c r="H89" s="257"/>
    </row>
    <row r="90" spans="1:8" ht="15.75" customHeight="1">
      <c r="A90" s="255" t="s">
        <v>102</v>
      </c>
      <c r="B90" s="255"/>
      <c r="C90" s="255"/>
      <c r="D90" s="255"/>
      <c r="E90" s="255"/>
      <c r="F90" s="255"/>
      <c r="G90" s="255"/>
      <c r="H90" s="255"/>
    </row>
    <row r="91" spans="1:8" ht="15.75" customHeight="1">
      <c r="A91" s="255" t="s">
        <v>127</v>
      </c>
      <c r="B91" s="255"/>
      <c r="C91" s="255"/>
      <c r="D91" s="255"/>
      <c r="E91" s="255"/>
      <c r="F91" s="255"/>
      <c r="G91" s="255"/>
      <c r="H91" s="255"/>
    </row>
    <row r="92" spans="1:8" ht="12" customHeight="1">
      <c r="A92" s="255" t="s">
        <v>128</v>
      </c>
      <c r="B92" s="255"/>
      <c r="C92" s="255"/>
      <c r="D92" s="255"/>
      <c r="E92" s="255"/>
      <c r="F92" s="255"/>
      <c r="G92" s="255"/>
      <c r="H92" s="255"/>
    </row>
    <row r="93" spans="1:8" ht="37.5" customHeight="1">
      <c r="A93" s="268" t="s">
        <v>129</v>
      </c>
      <c r="B93" s="268"/>
      <c r="C93" s="268"/>
      <c r="D93" s="268"/>
      <c r="E93" s="268"/>
      <c r="F93" s="268"/>
      <c r="G93" s="268"/>
      <c r="H93" s="268"/>
    </row>
    <row r="94" spans="1:8" ht="17.25">
      <c r="A94" s="266" t="s">
        <v>52</v>
      </c>
      <c r="B94" s="266"/>
      <c r="C94" s="266"/>
      <c r="D94" s="266"/>
      <c r="E94" s="266"/>
      <c r="F94" s="266"/>
      <c r="G94" s="266"/>
      <c r="H94" s="266"/>
    </row>
    <row r="95" ht="15">
      <c r="A95" s="26" t="s">
        <v>130</v>
      </c>
    </row>
    <row r="96" ht="15">
      <c r="A96" s="27" t="s">
        <v>131</v>
      </c>
    </row>
    <row r="97" ht="15">
      <c r="A97" s="27" t="s">
        <v>132</v>
      </c>
    </row>
    <row r="98" spans="1:8" ht="15">
      <c r="A98" s="263" t="s">
        <v>56</v>
      </c>
      <c r="B98" s="263"/>
      <c r="C98" s="263"/>
      <c r="D98" s="263"/>
      <c r="E98" s="263"/>
      <c r="F98" s="263"/>
      <c r="G98" s="263"/>
      <c r="H98" s="263"/>
    </row>
    <row r="99" spans="1:8" s="13" customFormat="1" ht="15">
      <c r="A99" s="263" t="s">
        <v>57</v>
      </c>
      <c r="B99" s="263"/>
      <c r="C99" s="263"/>
      <c r="D99" s="263"/>
      <c r="E99" s="263"/>
      <c r="F99" s="263"/>
      <c r="G99" s="263"/>
      <c r="H99" s="12"/>
    </row>
    <row r="100" spans="1:7" ht="15">
      <c r="A100" s="267" t="s">
        <v>58</v>
      </c>
      <c r="B100" s="267"/>
      <c r="C100" s="267"/>
      <c r="D100" s="267"/>
      <c r="E100" s="267"/>
      <c r="F100" s="267"/>
      <c r="G100" s="267"/>
    </row>
    <row r="101" spans="1:8" ht="15" customHeight="1">
      <c r="A101" s="263" t="s">
        <v>133</v>
      </c>
      <c r="B101" s="263"/>
      <c r="C101" s="263"/>
      <c r="D101" s="263"/>
      <c r="E101" s="263"/>
      <c r="F101" s="263"/>
      <c r="G101" s="263"/>
      <c r="H101" s="263"/>
    </row>
    <row r="102" spans="1:7" ht="15">
      <c r="A102" s="263" t="s">
        <v>134</v>
      </c>
      <c r="B102" s="263"/>
      <c r="C102" s="263"/>
      <c r="D102" s="263"/>
      <c r="E102" s="263"/>
      <c r="F102" s="263"/>
      <c r="G102" s="263"/>
    </row>
    <row r="103" spans="1:8" ht="15">
      <c r="A103" s="263" t="s">
        <v>135</v>
      </c>
      <c r="B103" s="263"/>
      <c r="C103" s="263"/>
      <c r="D103" s="263"/>
      <c r="E103" s="263"/>
      <c r="F103" s="263"/>
      <c r="G103" s="263"/>
      <c r="H103" s="263"/>
    </row>
    <row r="104" spans="1:7" ht="15">
      <c r="A104" s="16" t="s">
        <v>136</v>
      </c>
      <c r="B104" s="263" t="s">
        <v>61</v>
      </c>
      <c r="C104" s="263"/>
      <c r="D104" s="263"/>
      <c r="E104" s="263"/>
      <c r="F104" s="263"/>
      <c r="G104" s="263"/>
    </row>
    <row r="105" spans="2:7" ht="15">
      <c r="B105" s="263" t="s">
        <v>62</v>
      </c>
      <c r="C105" s="263"/>
      <c r="D105" s="263"/>
      <c r="E105" s="263"/>
      <c r="F105" s="263"/>
      <c r="G105" s="263"/>
    </row>
    <row r="106" spans="2:7" ht="15">
      <c r="B106" s="263" t="s">
        <v>63</v>
      </c>
      <c r="C106" s="263"/>
      <c r="D106" s="263"/>
      <c r="E106" s="263"/>
      <c r="F106" s="263"/>
      <c r="G106" s="263"/>
    </row>
    <row r="107" spans="1:8" ht="15.75">
      <c r="A107" s="265" t="s">
        <v>64</v>
      </c>
      <c r="B107" s="265"/>
      <c r="C107" s="265"/>
      <c r="D107" s="265"/>
      <c r="E107" s="265"/>
      <c r="F107" s="265"/>
      <c r="G107" s="265"/>
      <c r="H107" s="265"/>
    </row>
    <row r="108" spans="1:8" ht="15.75">
      <c r="A108" s="257" t="s">
        <v>65</v>
      </c>
      <c r="B108" s="257"/>
      <c r="C108" s="257"/>
      <c r="D108" s="257"/>
      <c r="E108" s="257"/>
      <c r="F108" s="257"/>
      <c r="G108" s="257"/>
      <c r="H108" s="257"/>
    </row>
    <row r="109" spans="1:8" ht="15.75">
      <c r="A109" s="257" t="s">
        <v>66</v>
      </c>
      <c r="B109" s="257"/>
      <c r="C109" s="257"/>
      <c r="D109" s="257"/>
      <c r="E109" s="257"/>
      <c r="F109" s="257"/>
      <c r="G109" s="257"/>
      <c r="H109" s="257"/>
    </row>
    <row r="110" spans="1:8" ht="15.75">
      <c r="A110" s="257" t="s">
        <v>67</v>
      </c>
      <c r="B110" s="257"/>
      <c r="C110" s="257"/>
      <c r="D110" s="257"/>
      <c r="E110" s="257"/>
      <c r="F110" s="257"/>
      <c r="G110" s="257"/>
      <c r="H110" s="257"/>
    </row>
    <row r="111" spans="1:8" ht="15.75">
      <c r="A111" s="257" t="s">
        <v>68</v>
      </c>
      <c r="B111" s="257"/>
      <c r="C111" s="257"/>
      <c r="D111" s="257"/>
      <c r="E111" s="257"/>
      <c r="F111" s="257"/>
      <c r="G111" s="257"/>
      <c r="H111" s="257"/>
    </row>
    <row r="112" spans="1:8" ht="15.75">
      <c r="A112" s="257" t="s">
        <v>69</v>
      </c>
      <c r="B112" s="257"/>
      <c r="C112" s="257"/>
      <c r="D112" s="257"/>
      <c r="E112" s="257"/>
      <c r="F112" s="257"/>
      <c r="G112" s="257"/>
      <c r="H112" s="257"/>
    </row>
    <row r="113" spans="1:8" ht="15.75">
      <c r="A113" s="257" t="s">
        <v>70</v>
      </c>
      <c r="B113" s="257"/>
      <c r="C113" s="257"/>
      <c r="D113" s="257"/>
      <c r="E113" s="257"/>
      <c r="F113" s="257"/>
      <c r="G113" s="257"/>
      <c r="H113" s="257"/>
    </row>
    <row r="114" spans="1:8" ht="15.75">
      <c r="A114" s="257" t="s">
        <v>71</v>
      </c>
      <c r="B114" s="257"/>
      <c r="C114" s="257"/>
      <c r="D114" s="257"/>
      <c r="E114" s="257"/>
      <c r="F114" s="257"/>
      <c r="G114" s="257"/>
      <c r="H114" s="257"/>
    </row>
    <row r="115" spans="1:8" ht="15.75">
      <c r="A115" s="257" t="s">
        <v>72</v>
      </c>
      <c r="B115" s="257"/>
      <c r="C115" s="257"/>
      <c r="D115" s="257"/>
      <c r="E115" s="257"/>
      <c r="F115" s="257"/>
      <c r="G115" s="257"/>
      <c r="H115" s="257"/>
    </row>
    <row r="116" spans="1:8" ht="15.75">
      <c r="A116" s="257" t="s">
        <v>73</v>
      </c>
      <c r="B116" s="257"/>
      <c r="C116" s="257"/>
      <c r="D116" s="257"/>
      <c r="E116" s="257"/>
      <c r="F116" s="257"/>
      <c r="G116" s="257"/>
      <c r="H116" s="257"/>
    </row>
    <row r="117" spans="1:8" ht="15.75">
      <c r="A117" s="257" t="s">
        <v>74</v>
      </c>
      <c r="B117" s="257"/>
      <c r="C117" s="257"/>
      <c r="D117" s="257"/>
      <c r="E117" s="257"/>
      <c r="F117" s="257"/>
      <c r="G117" s="257"/>
      <c r="H117" s="257"/>
    </row>
    <row r="118" spans="1:8" ht="15.75">
      <c r="A118" s="257" t="s">
        <v>137</v>
      </c>
      <c r="B118" s="257"/>
      <c r="C118" s="257"/>
      <c r="D118" s="257"/>
      <c r="E118" s="257"/>
      <c r="F118" s="257"/>
      <c r="G118" s="257"/>
      <c r="H118" s="257"/>
    </row>
    <row r="119" spans="1:8" ht="15.75">
      <c r="A119" s="257" t="s">
        <v>75</v>
      </c>
      <c r="B119" s="257"/>
      <c r="C119" s="257"/>
      <c r="D119" s="257"/>
      <c r="E119" s="257"/>
      <c r="F119" s="257"/>
      <c r="G119" s="257"/>
      <c r="H119" s="257"/>
    </row>
    <row r="120" spans="1:8" ht="15.75">
      <c r="A120" s="265" t="s">
        <v>76</v>
      </c>
      <c r="B120" s="265"/>
      <c r="C120" s="265"/>
      <c r="D120" s="265"/>
      <c r="E120" s="265"/>
      <c r="F120" s="265"/>
      <c r="G120" s="265"/>
      <c r="H120" s="265"/>
    </row>
    <row r="121" spans="1:8" ht="15.75">
      <c r="A121" s="265" t="s">
        <v>77</v>
      </c>
      <c r="B121" s="265"/>
      <c r="C121" s="265"/>
      <c r="D121" s="265"/>
      <c r="E121" s="265"/>
      <c r="F121" s="265"/>
      <c r="G121" s="265"/>
      <c r="H121" s="265"/>
    </row>
    <row r="122" spans="1:8" ht="16.5" thickBot="1">
      <c r="A122" s="265" t="s">
        <v>78</v>
      </c>
      <c r="B122" s="265"/>
      <c r="C122" s="265"/>
      <c r="D122" s="265"/>
      <c r="E122" s="265"/>
      <c r="F122" s="265"/>
      <c r="G122" s="265"/>
      <c r="H122" s="265"/>
    </row>
    <row r="123" spans="1:7" ht="30.75" customHeight="1" thickBot="1">
      <c r="A123" s="272" t="s">
        <v>79</v>
      </c>
      <c r="B123" s="259" t="s">
        <v>80</v>
      </c>
      <c r="C123" s="259" t="s">
        <v>81</v>
      </c>
      <c r="D123" s="275" t="s">
        <v>82</v>
      </c>
      <c r="E123" s="276"/>
      <c r="F123" s="276"/>
      <c r="G123" s="277"/>
    </row>
    <row r="124" spans="1:7" ht="29.25" customHeight="1" thickBot="1">
      <c r="A124" s="273"/>
      <c r="B124" s="259"/>
      <c r="C124" s="259"/>
      <c r="D124" s="259" t="s">
        <v>83</v>
      </c>
      <c r="E124" s="259" t="s">
        <v>84</v>
      </c>
      <c r="F124" s="275" t="s">
        <v>85</v>
      </c>
      <c r="G124" s="277"/>
    </row>
    <row r="125" spans="1:7" ht="15.75" thickBot="1">
      <c r="A125" s="274"/>
      <c r="B125" s="259"/>
      <c r="C125" s="259"/>
      <c r="D125" s="259"/>
      <c r="E125" s="259"/>
      <c r="F125" s="28" t="s">
        <v>87</v>
      </c>
      <c r="G125" s="28" t="s">
        <v>88</v>
      </c>
    </row>
    <row r="126" spans="1:7" ht="15" customHeight="1" thickBot="1">
      <c r="A126" s="23" t="s">
        <v>138</v>
      </c>
      <c r="B126" s="21" t="s">
        <v>139</v>
      </c>
      <c r="C126" s="21" t="s">
        <v>140</v>
      </c>
      <c r="D126" s="22">
        <f>('[3]По 37'!D126/37)*45</f>
        <v>94950</v>
      </c>
      <c r="E126" s="22">
        <f>('[3]По 37'!E126/37)*45</f>
        <v>95850</v>
      </c>
      <c r="F126" s="22">
        <f>('[3]По 37'!F126/37)*45</f>
        <v>2250</v>
      </c>
      <c r="G126" s="22" t="s">
        <v>90</v>
      </c>
    </row>
    <row r="127" spans="1:7" ht="15" customHeight="1" thickBot="1">
      <c r="A127" s="23" t="s">
        <v>141</v>
      </c>
      <c r="B127" s="21" t="s">
        <v>142</v>
      </c>
      <c r="C127" s="21" t="s">
        <v>143</v>
      </c>
      <c r="D127" s="22">
        <f>('[3]По 37'!D127/37)*45</f>
        <v>131850</v>
      </c>
      <c r="E127" s="22">
        <f>('[3]По 37'!E127/37)*45</f>
        <v>134100</v>
      </c>
      <c r="F127" s="22">
        <f>('[3]По 37'!F127/37)*45</f>
        <v>2250</v>
      </c>
      <c r="G127" s="22" t="s">
        <v>90</v>
      </c>
    </row>
    <row r="128" spans="1:7" ht="15" customHeight="1" thickBot="1">
      <c r="A128" s="23" t="s">
        <v>144</v>
      </c>
      <c r="B128" s="21" t="s">
        <v>145</v>
      </c>
      <c r="C128" s="21" t="s">
        <v>146</v>
      </c>
      <c r="D128" s="22">
        <f>('[3]По 37'!D128/37)*45</f>
        <v>147150</v>
      </c>
      <c r="E128" s="22">
        <f>('[3]По 37'!E128/37)*45</f>
        <v>149400</v>
      </c>
      <c r="F128" s="22">
        <f>('[3]По 37'!F128/37)*45</f>
        <v>2250</v>
      </c>
      <c r="G128" s="22" t="s">
        <v>90</v>
      </c>
    </row>
    <row r="129" spans="1:7" ht="15" customHeight="1" thickBot="1">
      <c r="A129" s="23" t="s">
        <v>147</v>
      </c>
      <c r="B129" s="21" t="s">
        <v>148</v>
      </c>
      <c r="C129" s="21" t="s">
        <v>149</v>
      </c>
      <c r="D129" s="22">
        <f>('[3]По 37'!D129/37)*45</f>
        <v>205200</v>
      </c>
      <c r="E129" s="22">
        <f>('[3]По 37'!E129/37)*45</f>
        <v>207450</v>
      </c>
      <c r="F129" s="22">
        <f>('[3]По 37'!F129/37)*45</f>
        <v>2250</v>
      </c>
      <c r="G129" s="22">
        <f>('[3]По 37'!G129/37)*45</f>
        <v>11700</v>
      </c>
    </row>
    <row r="130" spans="1:7" ht="15" customHeight="1" thickBot="1">
      <c r="A130" s="23" t="s">
        <v>150</v>
      </c>
      <c r="B130" s="21" t="s">
        <v>151</v>
      </c>
      <c r="C130" s="21" t="s">
        <v>152</v>
      </c>
      <c r="D130" s="22">
        <f>('[3]По 37'!D130/37)*45</f>
        <v>229950</v>
      </c>
      <c r="E130" s="22">
        <f>('[3]По 37'!E130/37)*45</f>
        <v>232200</v>
      </c>
      <c r="F130" s="22">
        <f>('[3]По 37'!F130/37)*45</f>
        <v>2250</v>
      </c>
      <c r="G130" s="22">
        <f>('[3]По 37'!G130/37)*45</f>
        <v>11700</v>
      </c>
    </row>
    <row r="131" spans="1:7" ht="15" customHeight="1" thickBot="1">
      <c r="A131" s="23" t="s">
        <v>153</v>
      </c>
      <c r="B131" s="21" t="s">
        <v>154</v>
      </c>
      <c r="C131" s="21" t="s">
        <v>155</v>
      </c>
      <c r="D131" s="22">
        <f>('[3]По 37'!D131/37)*45</f>
        <v>260100</v>
      </c>
      <c r="E131" s="22">
        <f>('[3]По 37'!E131/37)*45</f>
        <v>263250</v>
      </c>
      <c r="F131" s="22">
        <f>('[3]По 37'!F131/37)*45</f>
        <v>2250</v>
      </c>
      <c r="G131" s="22">
        <f>('[3]По 37'!G131/37)*45</f>
        <v>11700</v>
      </c>
    </row>
    <row r="133" spans="1:8" ht="15" customHeight="1">
      <c r="A133" s="257" t="s">
        <v>100</v>
      </c>
      <c r="B133" s="257"/>
      <c r="C133" s="257"/>
      <c r="D133" s="257"/>
      <c r="E133" s="257"/>
      <c r="F133" s="257"/>
      <c r="G133" s="257"/>
      <c r="H133" s="257"/>
    </row>
    <row r="134" spans="1:8" ht="15">
      <c r="A134" s="278" t="s">
        <v>101</v>
      </c>
      <c r="B134" s="278"/>
      <c r="C134" s="278"/>
      <c r="D134" s="278"/>
      <c r="E134" s="278"/>
      <c r="F134" s="278"/>
      <c r="G134" s="278"/>
      <c r="H134" s="278"/>
    </row>
    <row r="135" spans="1:8" ht="15">
      <c r="A135" s="278" t="s">
        <v>102</v>
      </c>
      <c r="B135" s="278"/>
      <c r="C135" s="278"/>
      <c r="D135" s="278"/>
      <c r="E135" s="278"/>
      <c r="F135" s="278"/>
      <c r="G135" s="278"/>
      <c r="H135" s="278"/>
    </row>
    <row r="136" spans="1:8" ht="15">
      <c r="A136" s="278" t="s">
        <v>127</v>
      </c>
      <c r="B136" s="278"/>
      <c r="C136" s="278"/>
      <c r="D136" s="278"/>
      <c r="E136" s="278"/>
      <c r="F136" s="278"/>
      <c r="G136" s="278"/>
      <c r="H136" s="278"/>
    </row>
    <row r="137" spans="1:8" s="29" customFormat="1" ht="15" customHeight="1">
      <c r="A137" s="255" t="s">
        <v>128</v>
      </c>
      <c r="B137" s="255"/>
      <c r="C137" s="255"/>
      <c r="D137" s="255"/>
      <c r="E137" s="255"/>
      <c r="F137" s="255"/>
      <c r="G137" s="255"/>
      <c r="H137" s="255"/>
    </row>
    <row r="138" spans="1:8" ht="36.75" customHeight="1">
      <c r="A138" s="268" t="s">
        <v>156</v>
      </c>
      <c r="B138" s="268"/>
      <c r="C138" s="268"/>
      <c r="D138" s="268"/>
      <c r="E138" s="268"/>
      <c r="F138" s="268"/>
      <c r="G138" s="268"/>
      <c r="H138" s="268"/>
    </row>
    <row r="139" spans="1:8" ht="17.25">
      <c r="A139" s="266" t="s">
        <v>52</v>
      </c>
      <c r="B139" s="266"/>
      <c r="C139" s="266"/>
      <c r="D139" s="266"/>
      <c r="E139" s="266"/>
      <c r="F139" s="266"/>
      <c r="G139" s="266"/>
      <c r="H139" s="266"/>
    </row>
    <row r="140" ht="15">
      <c r="A140" s="26" t="s">
        <v>130</v>
      </c>
    </row>
    <row r="141" ht="15">
      <c r="A141" s="27" t="s">
        <v>131</v>
      </c>
    </row>
    <row r="142" ht="15">
      <c r="A142" s="27" t="s">
        <v>132</v>
      </c>
    </row>
    <row r="143" spans="1:8" ht="15">
      <c r="A143" s="263" t="s">
        <v>56</v>
      </c>
      <c r="B143" s="263"/>
      <c r="C143" s="263"/>
      <c r="D143" s="263"/>
      <c r="E143" s="263"/>
      <c r="F143" s="263"/>
      <c r="G143" s="263"/>
      <c r="H143" s="263"/>
    </row>
    <row r="144" spans="1:7" ht="15">
      <c r="A144" s="263" t="s">
        <v>57</v>
      </c>
      <c r="B144" s="263"/>
      <c r="C144" s="263"/>
      <c r="D144" s="263"/>
      <c r="E144" s="263"/>
      <c r="F144" s="263"/>
      <c r="G144" s="263"/>
    </row>
    <row r="145" spans="1:7" ht="15">
      <c r="A145" s="267" t="s">
        <v>106</v>
      </c>
      <c r="B145" s="267"/>
      <c r="C145" s="267"/>
      <c r="D145" s="267"/>
      <c r="E145" s="267"/>
      <c r="F145" s="267"/>
      <c r="G145" s="267"/>
    </row>
    <row r="146" spans="1:8" ht="15">
      <c r="A146" s="263" t="s">
        <v>133</v>
      </c>
      <c r="B146" s="263"/>
      <c r="C146" s="263"/>
      <c r="D146" s="263"/>
      <c r="E146" s="263"/>
      <c r="F146" s="263"/>
      <c r="G146" s="263"/>
      <c r="H146" s="263"/>
    </row>
    <row r="147" spans="1:7" ht="15">
      <c r="A147" s="263" t="s">
        <v>134</v>
      </c>
      <c r="B147" s="263"/>
      <c r="C147" s="263"/>
      <c r="D147" s="263"/>
      <c r="E147" s="263"/>
      <c r="F147" s="263"/>
      <c r="G147" s="263"/>
    </row>
    <row r="148" spans="1:8" ht="15">
      <c r="A148" s="263" t="s">
        <v>135</v>
      </c>
      <c r="B148" s="263"/>
      <c r="C148" s="263"/>
      <c r="D148" s="263"/>
      <c r="E148" s="263"/>
      <c r="F148" s="263"/>
      <c r="G148" s="263"/>
      <c r="H148" s="263"/>
    </row>
    <row r="149" spans="1:7" ht="15">
      <c r="A149" s="16" t="s">
        <v>136</v>
      </c>
      <c r="B149" s="263" t="s">
        <v>61</v>
      </c>
      <c r="C149" s="263"/>
      <c r="D149" s="263"/>
      <c r="E149" s="263"/>
      <c r="F149" s="263"/>
      <c r="G149" s="263"/>
    </row>
    <row r="150" spans="2:7" ht="15">
      <c r="B150" s="263" t="s">
        <v>62</v>
      </c>
      <c r="C150" s="263"/>
      <c r="D150" s="263"/>
      <c r="E150" s="263"/>
      <c r="F150" s="263"/>
      <c r="G150" s="263"/>
    </row>
    <row r="151" spans="2:7" ht="15">
      <c r="B151" s="263" t="s">
        <v>63</v>
      </c>
      <c r="C151" s="263"/>
      <c r="D151" s="263"/>
      <c r="E151" s="263"/>
      <c r="F151" s="263"/>
      <c r="G151" s="263"/>
    </row>
    <row r="152" spans="1:8" ht="15.75">
      <c r="A152" s="265" t="s">
        <v>64</v>
      </c>
      <c r="B152" s="265"/>
      <c r="C152" s="265"/>
      <c r="D152" s="265"/>
      <c r="E152" s="265"/>
      <c r="F152" s="265"/>
      <c r="G152" s="265"/>
      <c r="H152" s="265"/>
    </row>
    <row r="153" spans="1:8" ht="15.75">
      <c r="A153" s="257" t="s">
        <v>65</v>
      </c>
      <c r="B153" s="257"/>
      <c r="C153" s="257"/>
      <c r="D153" s="257"/>
      <c r="E153" s="257"/>
      <c r="F153" s="257"/>
      <c r="G153" s="257"/>
      <c r="H153" s="257"/>
    </row>
    <row r="154" spans="1:8" ht="15.75">
      <c r="A154" s="257" t="s">
        <v>66</v>
      </c>
      <c r="B154" s="257"/>
      <c r="C154" s="257"/>
      <c r="D154" s="257"/>
      <c r="E154" s="257"/>
      <c r="F154" s="257"/>
      <c r="G154" s="257"/>
      <c r="H154" s="257"/>
    </row>
    <row r="155" spans="1:8" ht="15.75">
      <c r="A155" s="257" t="s">
        <v>67</v>
      </c>
      <c r="B155" s="257"/>
      <c r="C155" s="257"/>
      <c r="D155" s="257"/>
      <c r="E155" s="257"/>
      <c r="F155" s="257"/>
      <c r="G155" s="257"/>
      <c r="H155" s="257"/>
    </row>
    <row r="156" spans="1:8" ht="15.75">
      <c r="A156" s="257" t="s">
        <v>68</v>
      </c>
      <c r="B156" s="257"/>
      <c r="C156" s="257"/>
      <c r="D156" s="257"/>
      <c r="E156" s="257"/>
      <c r="F156" s="257"/>
      <c r="G156" s="257"/>
      <c r="H156" s="257"/>
    </row>
    <row r="157" spans="1:8" ht="15.75">
      <c r="A157" s="257" t="s">
        <v>69</v>
      </c>
      <c r="B157" s="257"/>
      <c r="C157" s="257"/>
      <c r="D157" s="257"/>
      <c r="E157" s="257"/>
      <c r="F157" s="257"/>
      <c r="G157" s="257"/>
      <c r="H157" s="257"/>
    </row>
    <row r="158" spans="1:8" ht="15.75">
      <c r="A158" s="257" t="s">
        <v>70</v>
      </c>
      <c r="B158" s="257"/>
      <c r="C158" s="257"/>
      <c r="D158" s="257"/>
      <c r="E158" s="257"/>
      <c r="F158" s="257"/>
      <c r="G158" s="257"/>
      <c r="H158" s="257"/>
    </row>
    <row r="159" spans="1:8" ht="15.75">
      <c r="A159" s="257" t="s">
        <v>71</v>
      </c>
      <c r="B159" s="257"/>
      <c r="C159" s="257"/>
      <c r="D159" s="257"/>
      <c r="E159" s="257"/>
      <c r="F159" s="257"/>
      <c r="G159" s="257"/>
      <c r="H159" s="257"/>
    </row>
    <row r="160" spans="1:8" ht="15.75">
      <c r="A160" s="257" t="s">
        <v>72</v>
      </c>
      <c r="B160" s="257"/>
      <c r="C160" s="257"/>
      <c r="D160" s="257"/>
      <c r="E160" s="257"/>
      <c r="F160" s="257"/>
      <c r="G160" s="257"/>
      <c r="H160" s="257"/>
    </row>
    <row r="161" spans="1:8" ht="15.75">
      <c r="A161" s="257" t="s">
        <v>73</v>
      </c>
      <c r="B161" s="257"/>
      <c r="C161" s="257"/>
      <c r="D161" s="257"/>
      <c r="E161" s="257"/>
      <c r="F161" s="257"/>
      <c r="G161" s="257"/>
      <c r="H161" s="257"/>
    </row>
    <row r="162" spans="1:8" ht="15.75">
      <c r="A162" s="257" t="s">
        <v>74</v>
      </c>
      <c r="B162" s="257"/>
      <c r="C162" s="257"/>
      <c r="D162" s="257"/>
      <c r="E162" s="257"/>
      <c r="F162" s="257"/>
      <c r="G162" s="257"/>
      <c r="H162" s="257"/>
    </row>
    <row r="163" spans="1:8" ht="15.75">
      <c r="A163" s="257" t="s">
        <v>137</v>
      </c>
      <c r="B163" s="257"/>
      <c r="C163" s="257"/>
      <c r="D163" s="257"/>
      <c r="E163" s="257"/>
      <c r="F163" s="257"/>
      <c r="G163" s="257"/>
      <c r="H163" s="257"/>
    </row>
    <row r="164" spans="1:8" ht="15.75">
      <c r="A164" s="257" t="s">
        <v>75</v>
      </c>
      <c r="B164" s="257"/>
      <c r="C164" s="257"/>
      <c r="D164" s="257"/>
      <c r="E164" s="257"/>
      <c r="F164" s="257"/>
      <c r="G164" s="257"/>
      <c r="H164" s="257"/>
    </row>
    <row r="165" spans="1:8" ht="15.75">
      <c r="A165" s="265" t="s">
        <v>76</v>
      </c>
      <c r="B165" s="265"/>
      <c r="C165" s="265"/>
      <c r="D165" s="265"/>
      <c r="E165" s="265"/>
      <c r="F165" s="265"/>
      <c r="G165" s="265"/>
      <c r="H165" s="265"/>
    </row>
    <row r="166" spans="1:8" ht="16.5" customHeight="1" thickBot="1">
      <c r="A166" s="265" t="s">
        <v>77</v>
      </c>
      <c r="B166" s="265"/>
      <c r="C166" s="265"/>
      <c r="D166" s="265"/>
      <c r="E166" s="265"/>
      <c r="F166" s="265"/>
      <c r="G166" s="265"/>
      <c r="H166" s="265"/>
    </row>
    <row r="167" spans="1:7" ht="30.75" customHeight="1" thickBot="1">
      <c r="A167" s="272" t="s">
        <v>79</v>
      </c>
      <c r="B167" s="259" t="s">
        <v>80</v>
      </c>
      <c r="C167" s="259" t="s">
        <v>81</v>
      </c>
      <c r="D167" s="275" t="s">
        <v>82</v>
      </c>
      <c r="E167" s="276"/>
      <c r="F167" s="276"/>
      <c r="G167" s="277"/>
    </row>
    <row r="168" spans="1:7" ht="30" customHeight="1" thickBot="1">
      <c r="A168" s="273"/>
      <c r="B168" s="259"/>
      <c r="C168" s="259"/>
      <c r="D168" s="259" t="s">
        <v>83</v>
      </c>
      <c r="E168" s="259" t="s">
        <v>84</v>
      </c>
      <c r="F168" s="275" t="s">
        <v>85</v>
      </c>
      <c r="G168" s="277"/>
    </row>
    <row r="169" spans="1:7" ht="15.75" thickBot="1">
      <c r="A169" s="274"/>
      <c r="B169" s="259"/>
      <c r="C169" s="259"/>
      <c r="D169" s="259"/>
      <c r="E169" s="259"/>
      <c r="F169" s="28" t="s">
        <v>86</v>
      </c>
      <c r="G169" s="28" t="s">
        <v>87</v>
      </c>
    </row>
    <row r="170" spans="1:7" ht="15.75" thickBot="1">
      <c r="A170" s="23" t="s">
        <v>157</v>
      </c>
      <c r="B170" s="21" t="s">
        <v>158</v>
      </c>
      <c r="C170" s="21" t="s">
        <v>159</v>
      </c>
      <c r="D170" s="22">
        <f>('[3]По 37'!D170/37)*45</f>
        <v>128700</v>
      </c>
      <c r="E170" s="22">
        <f>('[3]По 37'!E170/37)*45</f>
        <v>130050</v>
      </c>
      <c r="F170" s="22">
        <f>('[3]По 37'!F170/37)*45</f>
        <v>9450</v>
      </c>
      <c r="G170" s="22">
        <f>('[3]По 37'!G170/37)*45</f>
        <v>2250</v>
      </c>
    </row>
    <row r="171" spans="1:7" ht="15.75" thickBot="1">
      <c r="A171" s="23" t="s">
        <v>160</v>
      </c>
      <c r="B171" s="21" t="s">
        <v>161</v>
      </c>
      <c r="C171" s="21" t="s">
        <v>162</v>
      </c>
      <c r="D171" s="22">
        <f>('[3]По 37'!D171/37)*45</f>
        <v>130500</v>
      </c>
      <c r="E171" s="22">
        <f>('[3]По 37'!E171/37)*45</f>
        <v>131400</v>
      </c>
      <c r="F171" s="22">
        <f>('[3]По 37'!F171/37)*45</f>
        <v>9450</v>
      </c>
      <c r="G171" s="22">
        <f>('[3]По 37'!G171/37)*45</f>
        <v>2250</v>
      </c>
    </row>
    <row r="172" spans="1:7" ht="15.75" thickBot="1">
      <c r="A172" s="23" t="s">
        <v>163</v>
      </c>
      <c r="B172" s="21" t="s">
        <v>164</v>
      </c>
      <c r="C172" s="21" t="s">
        <v>142</v>
      </c>
      <c r="D172" s="22">
        <f>('[3]По 37'!D172/37)*45</f>
        <v>173700</v>
      </c>
      <c r="E172" s="22">
        <f>('[3]По 37'!E172/37)*45</f>
        <v>175950</v>
      </c>
      <c r="F172" s="22">
        <f>('[3]По 37'!F172/37)*45</f>
        <v>12150</v>
      </c>
      <c r="G172" s="22">
        <f>('[3]По 37'!G172/37)*45</f>
        <v>2250</v>
      </c>
    </row>
    <row r="173" spans="1:7" ht="15.75" thickBot="1">
      <c r="A173" s="23" t="s">
        <v>165</v>
      </c>
      <c r="B173" s="21" t="s">
        <v>166</v>
      </c>
      <c r="C173" s="21" t="s">
        <v>167</v>
      </c>
      <c r="D173" s="22">
        <f>('[3]По 37'!D173/37)*45</f>
        <v>257850</v>
      </c>
      <c r="E173" s="22">
        <f>('[3]По 37'!E173/37)*45</f>
        <v>261000</v>
      </c>
      <c r="F173" s="22">
        <f>('[3]По 37'!F173/37)*45</f>
        <v>12150</v>
      </c>
      <c r="G173" s="22">
        <f>('[3]По 37'!G173/37)*45</f>
        <v>2250</v>
      </c>
    </row>
    <row r="175" spans="1:8" ht="18" customHeight="1">
      <c r="A175" s="257" t="s">
        <v>100</v>
      </c>
      <c r="B175" s="257"/>
      <c r="C175" s="257"/>
      <c r="D175" s="257"/>
      <c r="E175" s="257"/>
      <c r="F175" s="257"/>
      <c r="G175" s="257"/>
      <c r="H175" s="257"/>
    </row>
    <row r="176" spans="1:8" ht="15">
      <c r="A176" s="255" t="s">
        <v>168</v>
      </c>
      <c r="B176" s="255"/>
      <c r="C176" s="255"/>
      <c r="D176" s="255"/>
      <c r="E176" s="255"/>
      <c r="F176" s="255"/>
      <c r="G176" s="255"/>
      <c r="H176" s="255"/>
    </row>
    <row r="177" spans="1:8" ht="15">
      <c r="A177" s="255" t="s">
        <v>102</v>
      </c>
      <c r="B177" s="255"/>
      <c r="C177" s="255"/>
      <c r="D177" s="255"/>
      <c r="E177" s="255"/>
      <c r="F177" s="255"/>
      <c r="G177" s="255"/>
      <c r="H177" s="255"/>
    </row>
    <row r="178" spans="1:8" ht="15">
      <c r="A178" s="255" t="s">
        <v>127</v>
      </c>
      <c r="B178" s="255"/>
      <c r="C178" s="255"/>
      <c r="D178" s="255"/>
      <c r="E178" s="255"/>
      <c r="F178" s="255"/>
      <c r="G178" s="255"/>
      <c r="H178" s="255"/>
    </row>
    <row r="179" spans="1:8" ht="19.5" customHeight="1">
      <c r="A179" s="255" t="s">
        <v>128</v>
      </c>
      <c r="B179" s="255"/>
      <c r="C179" s="255"/>
      <c r="D179" s="255"/>
      <c r="E179" s="255"/>
      <c r="F179" s="255"/>
      <c r="G179" s="255"/>
      <c r="H179" s="255"/>
    </row>
    <row r="180" spans="1:8" ht="15" customHeight="1">
      <c r="A180" s="255" t="s">
        <v>169</v>
      </c>
      <c r="B180" s="255"/>
      <c r="C180" s="255"/>
      <c r="D180" s="255"/>
      <c r="E180" s="255"/>
      <c r="F180" s="255"/>
      <c r="G180" s="255"/>
      <c r="H180" s="255"/>
    </row>
    <row r="183" spans="1:8" ht="36" customHeight="1">
      <c r="A183" s="268" t="s">
        <v>170</v>
      </c>
      <c r="B183" s="268"/>
      <c r="C183" s="268"/>
      <c r="D183" s="268"/>
      <c r="E183" s="268"/>
      <c r="F183" s="268"/>
      <c r="G183" s="268"/>
      <c r="H183" s="268"/>
    </row>
    <row r="184" spans="1:8" ht="17.25">
      <c r="A184" s="266" t="s">
        <v>52</v>
      </c>
      <c r="B184" s="266"/>
      <c r="C184" s="266"/>
      <c r="D184" s="266"/>
      <c r="E184" s="266"/>
      <c r="F184" s="266"/>
      <c r="G184" s="266"/>
      <c r="H184" s="266"/>
    </row>
    <row r="185" ht="15">
      <c r="A185" s="26" t="s">
        <v>171</v>
      </c>
    </row>
    <row r="186" ht="15">
      <c r="A186" s="27" t="s">
        <v>172</v>
      </c>
    </row>
    <row r="187" ht="15">
      <c r="A187" s="27" t="s">
        <v>173</v>
      </c>
    </row>
    <row r="188" spans="1:8" ht="15">
      <c r="A188" s="263" t="s">
        <v>174</v>
      </c>
      <c r="B188" s="263"/>
      <c r="C188" s="263"/>
      <c r="D188" s="263"/>
      <c r="E188" s="263"/>
      <c r="F188" s="263"/>
      <c r="G188" s="263"/>
      <c r="H188" s="263"/>
    </row>
    <row r="189" spans="1:8" ht="15">
      <c r="A189" s="263" t="s">
        <v>175</v>
      </c>
      <c r="B189" s="263"/>
      <c r="C189" s="263"/>
      <c r="D189" s="263"/>
      <c r="E189" s="263"/>
      <c r="F189" s="263"/>
      <c r="G189" s="263"/>
      <c r="H189" s="263"/>
    </row>
    <row r="190" spans="1:7" ht="15">
      <c r="A190" s="263" t="s">
        <v>176</v>
      </c>
      <c r="B190" s="263"/>
      <c r="C190" s="263"/>
      <c r="D190" s="263"/>
      <c r="E190" s="263"/>
      <c r="F190" s="263"/>
      <c r="G190" s="263"/>
    </row>
    <row r="191" spans="1:7" ht="15">
      <c r="A191" s="267" t="s">
        <v>58</v>
      </c>
      <c r="B191" s="267"/>
      <c r="C191" s="267"/>
      <c r="D191" s="267"/>
      <c r="E191" s="267"/>
      <c r="F191" s="267"/>
      <c r="G191" s="267"/>
    </row>
    <row r="192" spans="1:7" ht="15">
      <c r="A192" s="263" t="s">
        <v>134</v>
      </c>
      <c r="B192" s="263"/>
      <c r="C192" s="263"/>
      <c r="D192" s="263"/>
      <c r="E192" s="263"/>
      <c r="F192" s="263"/>
      <c r="G192" s="263"/>
    </row>
    <row r="193" spans="1:7" ht="15" customHeight="1">
      <c r="A193" s="16" t="s">
        <v>60</v>
      </c>
      <c r="B193" s="263" t="s">
        <v>62</v>
      </c>
      <c r="C193" s="263"/>
      <c r="D193" s="263"/>
      <c r="E193" s="263"/>
      <c r="F193" s="263"/>
      <c r="G193" s="263"/>
    </row>
    <row r="194" spans="2:7" ht="15">
      <c r="B194" s="263" t="s">
        <v>63</v>
      </c>
      <c r="C194" s="263"/>
      <c r="D194" s="263"/>
      <c r="E194" s="263"/>
      <c r="F194" s="263"/>
      <c r="G194" s="263"/>
    </row>
    <row r="195" spans="2:7" ht="15">
      <c r="B195" s="264" t="s">
        <v>177</v>
      </c>
      <c r="C195" s="264"/>
      <c r="D195" s="264"/>
      <c r="E195" s="264"/>
      <c r="F195" s="264"/>
      <c r="G195" s="264"/>
    </row>
    <row r="196" spans="1:8" ht="15.75">
      <c r="A196" s="265" t="s">
        <v>64</v>
      </c>
      <c r="B196" s="265"/>
      <c r="C196" s="265"/>
      <c r="D196" s="265"/>
      <c r="E196" s="265"/>
      <c r="F196" s="265"/>
      <c r="G196" s="265"/>
      <c r="H196" s="265"/>
    </row>
    <row r="197" spans="1:8" ht="15.75" customHeight="1">
      <c r="A197" s="261" t="s">
        <v>178</v>
      </c>
      <c r="B197" s="261"/>
      <c r="C197" s="261"/>
      <c r="D197" s="261"/>
      <c r="E197" s="261"/>
      <c r="F197" s="261"/>
      <c r="G197" s="261"/>
      <c r="H197" s="261"/>
    </row>
    <row r="198" spans="1:8" ht="29.25" customHeight="1">
      <c r="A198" s="261" t="s">
        <v>179</v>
      </c>
      <c r="B198" s="261"/>
      <c r="C198" s="261"/>
      <c r="D198" s="261"/>
      <c r="E198" s="261"/>
      <c r="F198" s="261"/>
      <c r="G198" s="261"/>
      <c r="H198" s="261"/>
    </row>
    <row r="199" spans="1:8" ht="30.75" customHeight="1">
      <c r="A199" s="261" t="s">
        <v>180</v>
      </c>
      <c r="B199" s="261"/>
      <c r="C199" s="261"/>
      <c r="D199" s="261"/>
      <c r="E199" s="261"/>
      <c r="F199" s="261"/>
      <c r="G199" s="261"/>
      <c r="H199" s="261"/>
    </row>
    <row r="200" spans="1:8" ht="15.75" customHeight="1">
      <c r="A200" s="261" t="s">
        <v>181</v>
      </c>
      <c r="B200" s="261"/>
      <c r="C200" s="261"/>
      <c r="D200" s="261"/>
      <c r="E200" s="261"/>
      <c r="F200" s="261"/>
      <c r="G200" s="261"/>
      <c r="H200" s="261"/>
    </row>
    <row r="201" spans="1:8" ht="30.75" customHeight="1">
      <c r="A201" s="261" t="s">
        <v>182</v>
      </c>
      <c r="B201" s="261"/>
      <c r="C201" s="261"/>
      <c r="D201" s="261"/>
      <c r="E201" s="261"/>
      <c r="F201" s="261"/>
      <c r="G201" s="261"/>
      <c r="H201" s="261"/>
    </row>
    <row r="202" spans="1:8" ht="48.75" customHeight="1">
      <c r="A202" s="261" t="s">
        <v>183</v>
      </c>
      <c r="B202" s="261"/>
      <c r="C202" s="261"/>
      <c r="D202" s="261"/>
      <c r="E202" s="261"/>
      <c r="F202" s="261"/>
      <c r="G202" s="261"/>
      <c r="H202" s="261"/>
    </row>
    <row r="203" spans="1:8" ht="30.75" customHeight="1">
      <c r="A203" s="261" t="s">
        <v>184</v>
      </c>
      <c r="B203" s="261"/>
      <c r="C203" s="261"/>
      <c r="D203" s="261"/>
      <c r="E203" s="261"/>
      <c r="F203" s="261"/>
      <c r="G203" s="261"/>
      <c r="H203" s="261"/>
    </row>
    <row r="204" spans="1:8" ht="15.75" customHeight="1">
      <c r="A204" s="261" t="s">
        <v>185</v>
      </c>
      <c r="B204" s="261"/>
      <c r="C204" s="261"/>
      <c r="D204" s="261"/>
      <c r="E204" s="261"/>
      <c r="F204" s="261"/>
      <c r="G204" s="261"/>
      <c r="H204" s="261"/>
    </row>
    <row r="205" spans="1:8" ht="15.75" customHeight="1">
      <c r="A205" s="261" t="s">
        <v>186</v>
      </c>
      <c r="B205" s="261"/>
      <c r="C205" s="261"/>
      <c r="D205" s="261"/>
      <c r="E205" s="261"/>
      <c r="F205" s="261"/>
      <c r="G205" s="261"/>
      <c r="H205" s="261"/>
    </row>
    <row r="206" spans="1:8" ht="15.75" customHeight="1">
      <c r="A206" s="261" t="s">
        <v>187</v>
      </c>
      <c r="B206" s="261"/>
      <c r="C206" s="261"/>
      <c r="D206" s="261"/>
      <c r="E206" s="261"/>
      <c r="F206" s="261"/>
      <c r="G206" s="261"/>
      <c r="H206" s="261"/>
    </row>
    <row r="207" spans="1:8" ht="15.75">
      <c r="A207" s="261" t="s">
        <v>188</v>
      </c>
      <c r="B207" s="261"/>
      <c r="C207" s="261"/>
      <c r="D207" s="261"/>
      <c r="E207" s="261"/>
      <c r="F207" s="261"/>
      <c r="G207" s="261"/>
      <c r="H207" s="261"/>
    </row>
    <row r="208" spans="1:8" ht="15.75">
      <c r="A208" s="261" t="s">
        <v>189</v>
      </c>
      <c r="B208" s="261"/>
      <c r="C208" s="261"/>
      <c r="D208" s="261"/>
      <c r="E208" s="261"/>
      <c r="F208" s="261"/>
      <c r="G208" s="261"/>
      <c r="H208" s="261"/>
    </row>
    <row r="209" spans="1:8" ht="15.75">
      <c r="A209" s="261" t="s">
        <v>190</v>
      </c>
      <c r="B209" s="261"/>
      <c r="C209" s="261"/>
      <c r="D209" s="261"/>
      <c r="E209" s="261"/>
      <c r="F209" s="261"/>
      <c r="G209" s="261"/>
      <c r="H209" s="261"/>
    </row>
    <row r="210" spans="1:8" ht="15.75">
      <c r="A210" s="257" t="s">
        <v>75</v>
      </c>
      <c r="B210" s="257"/>
      <c r="C210" s="257"/>
      <c r="D210" s="257"/>
      <c r="E210" s="257"/>
      <c r="F210" s="257"/>
      <c r="G210" s="257"/>
      <c r="H210" s="257"/>
    </row>
    <row r="211" spans="1:8" ht="15.75">
      <c r="A211" s="265" t="s">
        <v>76</v>
      </c>
      <c r="B211" s="265"/>
      <c r="C211" s="265"/>
      <c r="D211" s="265"/>
      <c r="E211" s="265"/>
      <c r="F211" s="265"/>
      <c r="G211" s="265"/>
      <c r="H211" s="265"/>
    </row>
    <row r="212" spans="1:8" ht="15.75">
      <c r="A212" s="17"/>
      <c r="B212" s="17"/>
      <c r="C212" s="17"/>
      <c r="D212" s="17"/>
      <c r="E212" s="17"/>
      <c r="F212" s="17"/>
      <c r="G212" s="17"/>
      <c r="H212" s="17"/>
    </row>
    <row r="213" spans="1:8" ht="15.75">
      <c r="A213" s="17"/>
      <c r="B213" s="17"/>
      <c r="C213" s="17"/>
      <c r="D213" s="17"/>
      <c r="E213" s="17"/>
      <c r="F213" s="17"/>
      <c r="G213" s="17"/>
      <c r="H213" s="17"/>
    </row>
    <row r="214" spans="1:8" ht="15.75">
      <c r="A214" s="17"/>
      <c r="B214" s="17"/>
      <c r="C214" s="17"/>
      <c r="D214" s="17"/>
      <c r="E214" s="17"/>
      <c r="F214" s="17"/>
      <c r="G214" s="17"/>
      <c r="H214" s="17"/>
    </row>
    <row r="215" spans="1:8" ht="15.75">
      <c r="A215" s="17"/>
      <c r="B215" s="17"/>
      <c r="C215" s="17"/>
      <c r="D215" s="17"/>
      <c r="E215" s="17"/>
      <c r="F215" s="17"/>
      <c r="G215" s="17"/>
      <c r="H215" s="17"/>
    </row>
    <row r="216" spans="1:8" ht="15.75">
      <c r="A216" s="17"/>
      <c r="B216" s="17"/>
      <c r="C216" s="17"/>
      <c r="D216" s="17"/>
      <c r="E216" s="17"/>
      <c r="F216" s="17"/>
      <c r="G216" s="17"/>
      <c r="H216" s="17"/>
    </row>
    <row r="217" spans="1:8" ht="15.75">
      <c r="A217" s="17"/>
      <c r="B217" s="17"/>
      <c r="C217" s="17"/>
      <c r="D217" s="17"/>
      <c r="E217" s="17"/>
      <c r="F217" s="17"/>
      <c r="G217" s="17"/>
      <c r="H217" s="17"/>
    </row>
    <row r="218" ht="15.75">
      <c r="A218" s="19"/>
    </row>
    <row r="219" ht="15.75">
      <c r="A219" s="19"/>
    </row>
    <row r="220" ht="15.75">
      <c r="A220" s="19"/>
    </row>
    <row r="221" ht="15.75">
      <c r="A221" s="18"/>
    </row>
    <row r="223" spans="1:7" ht="15.75" customHeight="1">
      <c r="A223" s="269" t="s">
        <v>79</v>
      </c>
      <c r="B223" s="259" t="s">
        <v>80</v>
      </c>
      <c r="C223" s="259" t="s">
        <v>81</v>
      </c>
      <c r="D223" s="259" t="s">
        <v>82</v>
      </c>
      <c r="E223" s="259"/>
      <c r="F223" s="259"/>
      <c r="G223" s="259"/>
    </row>
    <row r="224" spans="1:7" ht="45.75" customHeight="1">
      <c r="A224" s="270"/>
      <c r="B224" s="259"/>
      <c r="C224" s="259"/>
      <c r="D224" s="260" t="s">
        <v>83</v>
      </c>
      <c r="E224" s="259" t="s">
        <v>84</v>
      </c>
      <c r="F224" s="259" t="s">
        <v>85</v>
      </c>
      <c r="G224" s="259"/>
    </row>
    <row r="225" spans="1:7" ht="15">
      <c r="A225" s="271"/>
      <c r="B225" s="259"/>
      <c r="C225" s="259"/>
      <c r="D225" s="260"/>
      <c r="E225" s="259"/>
      <c r="F225" s="259" t="s">
        <v>86</v>
      </c>
      <c r="G225" s="259"/>
    </row>
    <row r="226" spans="1:7" ht="15.75" thickBot="1">
      <c r="A226" s="20" t="s">
        <v>191</v>
      </c>
      <c r="B226" s="21" t="s">
        <v>192</v>
      </c>
      <c r="C226" s="21" t="s">
        <v>193</v>
      </c>
      <c r="D226" s="134">
        <f>('[3]По 37'!D226/37)*45</f>
        <v>261450</v>
      </c>
      <c r="E226" s="134">
        <f>('[3]По 37'!E226/37)*45</f>
        <v>309150</v>
      </c>
      <c r="F226" s="256">
        <f>('[3]По 37'!F226/37)*45</f>
        <v>16200</v>
      </c>
      <c r="G226" s="256"/>
    </row>
    <row r="227" spans="1:7" ht="15.75" thickBot="1">
      <c r="A227" s="20" t="s">
        <v>194</v>
      </c>
      <c r="B227" s="21" t="s">
        <v>195</v>
      </c>
      <c r="C227" s="21" t="s">
        <v>196</v>
      </c>
      <c r="D227" s="134">
        <f>('[3]По 37'!D227/37)*45</f>
        <v>309150</v>
      </c>
      <c r="E227" s="134">
        <f>('[3]По 37'!E227/37)*45</f>
        <v>313200</v>
      </c>
      <c r="F227" s="256">
        <f>('[3]По 37'!F227/37)*45</f>
        <v>22500</v>
      </c>
      <c r="G227" s="256"/>
    </row>
    <row r="228" spans="1:7" ht="15.75" thickBot="1">
      <c r="A228" s="20" t="s">
        <v>197</v>
      </c>
      <c r="B228" s="21" t="s">
        <v>198</v>
      </c>
      <c r="C228" s="21" t="s">
        <v>199</v>
      </c>
      <c r="D228" s="134">
        <f>('[3]По 37'!D228/37)*45</f>
        <v>314100</v>
      </c>
      <c r="E228" s="134">
        <f>('[3]По 37'!E228/37)*45</f>
        <v>318600</v>
      </c>
      <c r="F228" s="256">
        <f>('[3]По 37'!F228/37)*45</f>
        <v>22500</v>
      </c>
      <c r="G228" s="256"/>
    </row>
    <row r="229" spans="1:7" ht="15.75" thickBot="1">
      <c r="A229" s="20" t="s">
        <v>200</v>
      </c>
      <c r="B229" s="21" t="s">
        <v>201</v>
      </c>
      <c r="C229" s="21" t="s">
        <v>201</v>
      </c>
      <c r="D229" s="134">
        <f>('[3]По 37'!D229/37)*45</f>
        <v>380250</v>
      </c>
      <c r="E229" s="134">
        <f>('[3]По 37'!E229/37)*45</f>
        <v>385650</v>
      </c>
      <c r="F229" s="256">
        <f>('[3]По 37'!F229/37)*45</f>
        <v>24750</v>
      </c>
      <c r="G229" s="256"/>
    </row>
    <row r="230" spans="1:7" ht="15.75" thickBot="1">
      <c r="A230" s="20" t="s">
        <v>202</v>
      </c>
      <c r="B230" s="21" t="s">
        <v>203</v>
      </c>
      <c r="C230" s="21" t="s">
        <v>204</v>
      </c>
      <c r="D230" s="134">
        <f>('[3]По 37'!D230/37)*45</f>
        <v>412650</v>
      </c>
      <c r="E230" s="134">
        <f>('[3]По 37'!E230/37)*45</f>
        <v>418500</v>
      </c>
      <c r="F230" s="256">
        <f>('[3]По 37'!F230/37)*45</f>
        <v>24750</v>
      </c>
      <c r="G230" s="256"/>
    </row>
    <row r="231" spans="1:7" ht="15.75" thickBot="1">
      <c r="A231" s="20" t="s">
        <v>205</v>
      </c>
      <c r="B231" s="21" t="s">
        <v>206</v>
      </c>
      <c r="C231" s="21" t="s">
        <v>207</v>
      </c>
      <c r="D231" s="134">
        <f>('[3]По 37'!D231/37)*45</f>
        <v>436050</v>
      </c>
      <c r="E231" s="134">
        <f>('[3]По 37'!E231/37)*45</f>
        <v>442350</v>
      </c>
      <c r="F231" s="256">
        <f>('[3]По 37'!F231/37)*45</f>
        <v>24750</v>
      </c>
      <c r="G231" s="256"/>
    </row>
    <row r="232" spans="1:7" ht="15.75" thickBot="1">
      <c r="A232" s="20" t="s">
        <v>208</v>
      </c>
      <c r="B232" s="31" t="s">
        <v>209</v>
      </c>
      <c r="C232" s="31" t="s">
        <v>210</v>
      </c>
      <c r="D232" s="134">
        <f>('[3]По 37'!D232/37)*45</f>
        <v>457650</v>
      </c>
      <c r="E232" s="134">
        <f>('[3]По 37'!E232/37)*45</f>
        <v>462600</v>
      </c>
      <c r="F232" s="256">
        <f>('[3]По 37'!F232/37)*45</f>
        <v>24750</v>
      </c>
      <c r="G232" s="256"/>
    </row>
    <row r="233" spans="1:7" ht="15.75" thickBot="1">
      <c r="A233" s="20" t="s">
        <v>211</v>
      </c>
      <c r="B233" s="32" t="s">
        <v>212</v>
      </c>
      <c r="C233" s="32" t="s">
        <v>213</v>
      </c>
      <c r="D233" s="134">
        <f>('[3]По 37'!D233/37)*45</f>
        <v>522000</v>
      </c>
      <c r="E233" s="134">
        <f>('[3]По 37'!E233/37)*45</f>
        <v>527850</v>
      </c>
      <c r="F233" s="256">
        <f>('[3]По 37'!F233/37)*45</f>
        <v>24750</v>
      </c>
      <c r="G233" s="256"/>
    </row>
    <row r="234" spans="1:7" ht="15.75" thickBot="1">
      <c r="A234" s="20" t="s">
        <v>214</v>
      </c>
      <c r="B234" s="21" t="s">
        <v>215</v>
      </c>
      <c r="C234" s="21" t="s">
        <v>216</v>
      </c>
      <c r="D234" s="134">
        <f>('[3]По 37'!D234/37)*45</f>
        <v>533250</v>
      </c>
      <c r="E234" s="134">
        <f>('[3]По 37'!E234/37)*45</f>
        <v>540000</v>
      </c>
      <c r="F234" s="256">
        <f>('[3]По 37'!F234/37)*45</f>
        <v>24750</v>
      </c>
      <c r="G234" s="256"/>
    </row>
    <row r="235" spans="1:7" ht="15.75" thickBot="1">
      <c r="A235" s="20" t="s">
        <v>217</v>
      </c>
      <c r="B235" s="21" t="s">
        <v>218</v>
      </c>
      <c r="C235" s="21" t="s">
        <v>219</v>
      </c>
      <c r="D235" s="134">
        <f>('[3]По 37'!D235/37)*45</f>
        <v>559800</v>
      </c>
      <c r="E235" s="134">
        <f>('[3]По 37'!E235/37)*45</f>
        <v>566100</v>
      </c>
      <c r="F235" s="256">
        <f>('[3]По 37'!F235/37)*45</f>
        <v>24750</v>
      </c>
      <c r="G235" s="256"/>
    </row>
    <row r="236" spans="1:7" ht="15.75" thickBot="1">
      <c r="A236" s="20" t="s">
        <v>220</v>
      </c>
      <c r="B236" s="21" t="s">
        <v>221</v>
      </c>
      <c r="C236" s="21" t="s">
        <v>222</v>
      </c>
      <c r="D236" s="134">
        <f>('[3]По 37'!D236/37)*45</f>
        <v>683550</v>
      </c>
      <c r="E236" s="134">
        <f>('[3]По 37'!E236/37)*45</f>
        <v>697950</v>
      </c>
      <c r="F236" s="256">
        <f>('[3]По 37'!F236/37)*45</f>
        <v>24750</v>
      </c>
      <c r="G236" s="256"/>
    </row>
    <row r="237" spans="1:7" ht="15.75" thickBot="1">
      <c r="A237" s="20" t="s">
        <v>223</v>
      </c>
      <c r="B237" s="21" t="s">
        <v>224</v>
      </c>
      <c r="C237" s="21" t="s">
        <v>225</v>
      </c>
      <c r="D237" s="134">
        <f>('[3]По 37'!D237/37)*45</f>
        <v>1034550</v>
      </c>
      <c r="E237" s="134">
        <f>('[3]По 37'!E237/37)*45</f>
        <v>1050750</v>
      </c>
      <c r="F237" s="256">
        <f>('[3]По 37'!F237/37)*45</f>
        <v>23850</v>
      </c>
      <c r="G237" s="256"/>
    </row>
    <row r="238" spans="1:7" ht="15.75" thickBot="1">
      <c r="A238" s="20" t="s">
        <v>226</v>
      </c>
      <c r="B238" s="21" t="s">
        <v>227</v>
      </c>
      <c r="C238" s="21" t="s">
        <v>228</v>
      </c>
      <c r="D238" s="134">
        <f>('[3]По 37'!D238/37)*45</f>
        <v>440100</v>
      </c>
      <c r="E238" s="134">
        <f>('[3]По 37'!E238/37)*45</f>
        <v>446850</v>
      </c>
      <c r="F238" s="256">
        <f>('[3]По 37'!F238/37)*45</f>
        <v>28350</v>
      </c>
      <c r="G238" s="256"/>
    </row>
    <row r="239" spans="1:7" ht="15.75" thickBot="1">
      <c r="A239" s="20" t="s">
        <v>229</v>
      </c>
      <c r="B239" s="21" t="s">
        <v>230</v>
      </c>
      <c r="C239" s="21" t="s">
        <v>231</v>
      </c>
      <c r="D239" s="134">
        <f>('[3]По 37'!D239/37)*45</f>
        <v>447750</v>
      </c>
      <c r="E239" s="134">
        <f>('[3]По 37'!E239/37)*45</f>
        <v>454500</v>
      </c>
      <c r="F239" s="256">
        <f>('[3]По 37'!F239/37)*45</f>
        <v>28350</v>
      </c>
      <c r="G239" s="256"/>
    </row>
    <row r="240" spans="1:7" ht="15.75" thickBot="1">
      <c r="A240" s="20" t="s">
        <v>232</v>
      </c>
      <c r="B240" s="21" t="s">
        <v>233</v>
      </c>
      <c r="C240" s="21" t="s">
        <v>233</v>
      </c>
      <c r="D240" s="134">
        <f>('[3]По 37'!D240/37)*45</f>
        <v>488250</v>
      </c>
      <c r="E240" s="134">
        <f>('[3]По 37'!E240/37)*45</f>
        <v>497250</v>
      </c>
      <c r="F240" s="256">
        <f>('[3]По 37'!F240/37)*45</f>
        <v>36900</v>
      </c>
      <c r="G240" s="256"/>
    </row>
    <row r="241" spans="1:7" ht="15.75" thickBot="1">
      <c r="A241" s="20" t="s">
        <v>234</v>
      </c>
      <c r="B241" s="21" t="s">
        <v>235</v>
      </c>
      <c r="C241" s="21" t="s">
        <v>236</v>
      </c>
      <c r="D241" s="134">
        <f>('[3]По 37'!D241/37)*45</f>
        <v>547200</v>
      </c>
      <c r="E241" s="134">
        <f>('[3]По 37'!E241/37)*45</f>
        <v>555300</v>
      </c>
      <c r="F241" s="256">
        <f>('[3]По 37'!F241/37)*45</f>
        <v>36900</v>
      </c>
      <c r="G241" s="256"/>
    </row>
    <row r="242" spans="1:7" ht="15.75" thickBot="1">
      <c r="A242" s="20" t="s">
        <v>237</v>
      </c>
      <c r="B242" s="21" t="s">
        <v>238</v>
      </c>
      <c r="C242" s="21" t="s">
        <v>239</v>
      </c>
      <c r="D242" s="134">
        <f>('[3]По 37'!D242/37)*45</f>
        <v>582300</v>
      </c>
      <c r="E242" s="134">
        <f>('[3]По 37'!E242/37)*45</f>
        <v>589500</v>
      </c>
      <c r="F242" s="256">
        <f>('[3]По 37'!F242/37)*45</f>
        <v>36900</v>
      </c>
      <c r="G242" s="256"/>
    </row>
    <row r="243" spans="1:7" ht="15.75" thickBot="1">
      <c r="A243" s="20" t="s">
        <v>240</v>
      </c>
      <c r="B243" s="21" t="s">
        <v>241</v>
      </c>
      <c r="C243" s="21" t="s">
        <v>242</v>
      </c>
      <c r="D243" s="134">
        <f>('[3]По 37'!D243/37)*45</f>
        <v>681300</v>
      </c>
      <c r="E243" s="134">
        <f>('[3]По 37'!E243/37)*45</f>
        <v>697050</v>
      </c>
      <c r="F243" s="256">
        <f>('[3]По 37'!F243/37)*45</f>
        <v>36900</v>
      </c>
      <c r="G243" s="256"/>
    </row>
    <row r="244" spans="1:7" ht="15.75" thickBot="1">
      <c r="A244" s="20" t="s">
        <v>243</v>
      </c>
      <c r="B244" s="21" t="s">
        <v>244</v>
      </c>
      <c r="C244" s="21" t="s">
        <v>245</v>
      </c>
      <c r="D244" s="134">
        <f>('[3]По 37'!D244/37)*45</f>
        <v>957150</v>
      </c>
      <c r="E244" s="134">
        <f>('[3]По 37'!E244/37)*45</f>
        <v>971550</v>
      </c>
      <c r="F244" s="256">
        <f>('[3]По 37'!F244/37)*45</f>
        <v>36900</v>
      </c>
      <c r="G244" s="256"/>
    </row>
    <row r="245" spans="1:7" ht="15.75" thickBot="1">
      <c r="A245" s="20" t="s">
        <v>246</v>
      </c>
      <c r="B245" s="21" t="s">
        <v>247</v>
      </c>
      <c r="C245" s="21" t="s">
        <v>248</v>
      </c>
      <c r="D245" s="134">
        <f>('[3]По 37'!D245/37)*45</f>
        <v>536850</v>
      </c>
      <c r="E245" s="134">
        <f>('[3]По 37'!E245/37)*45</f>
        <v>544500</v>
      </c>
      <c r="F245" s="256">
        <f>('[3]По 37'!F245/37)*45</f>
        <v>36450</v>
      </c>
      <c r="G245" s="256"/>
    </row>
    <row r="246" spans="1:7" ht="15.75" thickBot="1">
      <c r="A246" s="20" t="s">
        <v>249</v>
      </c>
      <c r="B246" s="21" t="s">
        <v>250</v>
      </c>
      <c r="C246" s="21" t="s">
        <v>251</v>
      </c>
      <c r="D246" s="134">
        <f>('[3]По 37'!D246/37)*45</f>
        <v>649800</v>
      </c>
      <c r="E246" s="134">
        <f>('[3]По 37'!E246/37)*45</f>
        <v>659700</v>
      </c>
      <c r="F246" s="256">
        <f>('[3]По 37'!F246/37)*45</f>
        <v>47250</v>
      </c>
      <c r="G246" s="256"/>
    </row>
    <row r="247" spans="1:7" ht="15.75" thickBot="1">
      <c r="A247" s="20" t="s">
        <v>252</v>
      </c>
      <c r="B247" s="21" t="s">
        <v>253</v>
      </c>
      <c r="C247" s="21" t="s">
        <v>254</v>
      </c>
      <c r="D247" s="134">
        <f>('[3]По 37'!D247/37)*45</f>
        <v>1518750</v>
      </c>
      <c r="E247" s="134">
        <f>('[3]По 37'!E247/37)*45</f>
        <v>1544400</v>
      </c>
      <c r="F247" s="256">
        <f>('[3]По 37'!F247/37)*45</f>
        <v>47250</v>
      </c>
      <c r="G247" s="256"/>
    </row>
    <row r="249" spans="1:8" ht="22.5" customHeight="1">
      <c r="A249" s="257" t="s">
        <v>100</v>
      </c>
      <c r="B249" s="257"/>
      <c r="C249" s="257"/>
      <c r="D249" s="257"/>
      <c r="E249" s="257"/>
      <c r="F249" s="257"/>
      <c r="G249" s="257"/>
      <c r="H249" s="257"/>
    </row>
    <row r="250" spans="1:8" ht="15">
      <c r="A250" s="255" t="s">
        <v>101</v>
      </c>
      <c r="B250" s="255"/>
      <c r="C250" s="255"/>
      <c r="D250" s="255"/>
      <c r="E250" s="255"/>
      <c r="F250" s="255"/>
      <c r="G250" s="255"/>
      <c r="H250" s="255"/>
    </row>
    <row r="251" spans="1:8" ht="15">
      <c r="A251" s="255" t="s">
        <v>102</v>
      </c>
      <c r="B251" s="255"/>
      <c r="C251" s="255"/>
      <c r="D251" s="255"/>
      <c r="E251" s="255"/>
      <c r="F251" s="255"/>
      <c r="G251" s="255"/>
      <c r="H251" s="255"/>
    </row>
    <row r="252" spans="1:8" ht="15">
      <c r="A252" s="255" t="s">
        <v>127</v>
      </c>
      <c r="B252" s="255"/>
      <c r="C252" s="255"/>
      <c r="D252" s="255"/>
      <c r="E252" s="255"/>
      <c r="F252" s="255"/>
      <c r="G252" s="255"/>
      <c r="H252" s="255"/>
    </row>
    <row r="253" spans="1:8" ht="18" customHeight="1">
      <c r="A253" s="255" t="s">
        <v>128</v>
      </c>
      <c r="B253" s="255"/>
      <c r="C253" s="255"/>
      <c r="D253" s="255"/>
      <c r="E253" s="255"/>
      <c r="F253" s="255"/>
      <c r="G253" s="255"/>
      <c r="H253" s="255"/>
    </row>
    <row r="254" spans="1:8" ht="18" customHeight="1">
      <c r="A254" s="24"/>
      <c r="B254" s="24"/>
      <c r="C254" s="24"/>
      <c r="D254" s="24"/>
      <c r="E254" s="24"/>
      <c r="F254" s="24"/>
      <c r="G254" s="24"/>
      <c r="H254" s="24"/>
    </row>
    <row r="255" spans="1:8" ht="18" customHeight="1">
      <c r="A255" s="24"/>
      <c r="B255" s="24"/>
      <c r="C255" s="24"/>
      <c r="D255" s="24"/>
      <c r="E255" s="24"/>
      <c r="F255" s="24"/>
      <c r="G255" s="24"/>
      <c r="H255" s="24"/>
    </row>
    <row r="256" spans="1:8" ht="18" customHeight="1">
      <c r="A256" s="24"/>
      <c r="B256" s="24"/>
      <c r="C256" s="24"/>
      <c r="D256" s="24"/>
      <c r="E256" s="24"/>
      <c r="F256" s="24"/>
      <c r="G256" s="24"/>
      <c r="H256" s="24"/>
    </row>
    <row r="257" spans="1:8" ht="18" customHeight="1">
      <c r="A257" s="24"/>
      <c r="B257" s="24"/>
      <c r="C257" s="24"/>
      <c r="D257" s="24"/>
      <c r="E257" s="24"/>
      <c r="F257" s="24"/>
      <c r="G257" s="24"/>
      <c r="H257" s="24"/>
    </row>
    <row r="262" ht="18.75">
      <c r="E262" s="10"/>
    </row>
    <row r="263" ht="18.75">
      <c r="E263" s="10"/>
    </row>
    <row r="265" ht="16.5">
      <c r="A265" s="33"/>
    </row>
    <row r="266" ht="15">
      <c r="A266" s="15"/>
    </row>
    <row r="267" ht="15">
      <c r="A267" s="16"/>
    </row>
    <row r="268" ht="15">
      <c r="A268" s="16"/>
    </row>
    <row r="269" spans="1:8" ht="36" customHeight="1">
      <c r="A269" s="268" t="s">
        <v>255</v>
      </c>
      <c r="B269" s="268"/>
      <c r="C269" s="268"/>
      <c r="D269" s="268"/>
      <c r="E269" s="268"/>
      <c r="F269" s="268"/>
      <c r="G269" s="268"/>
      <c r="H269" s="268"/>
    </row>
    <row r="270" spans="1:8" ht="17.25" customHeight="1">
      <c r="A270" s="266" t="s">
        <v>52</v>
      </c>
      <c r="B270" s="266"/>
      <c r="C270" s="266"/>
      <c r="D270" s="266"/>
      <c r="E270" s="266"/>
      <c r="F270" s="266"/>
      <c r="G270" s="266"/>
      <c r="H270" s="266"/>
    </row>
    <row r="271" ht="15">
      <c r="A271" s="26" t="s">
        <v>171</v>
      </c>
    </row>
    <row r="272" ht="15">
      <c r="A272" s="27" t="s">
        <v>172</v>
      </c>
    </row>
    <row r="273" ht="15">
      <c r="A273" s="27" t="s">
        <v>173</v>
      </c>
    </row>
    <row r="274" spans="1:8" ht="15">
      <c r="A274" s="263" t="s">
        <v>174</v>
      </c>
      <c r="B274" s="263"/>
      <c r="C274" s="263"/>
      <c r="D274" s="263"/>
      <c r="E274" s="263"/>
      <c r="F274" s="263"/>
      <c r="G274" s="263"/>
      <c r="H274" s="263"/>
    </row>
    <row r="275" spans="1:8" ht="15">
      <c r="A275" s="263" t="s">
        <v>175</v>
      </c>
      <c r="B275" s="263"/>
      <c r="C275" s="263"/>
      <c r="D275" s="263"/>
      <c r="E275" s="263"/>
      <c r="F275" s="263"/>
      <c r="G275" s="263"/>
      <c r="H275" s="263"/>
    </row>
    <row r="276" spans="1:7" ht="15" customHeight="1">
      <c r="A276" s="263" t="s">
        <v>176</v>
      </c>
      <c r="B276" s="263"/>
      <c r="C276" s="263"/>
      <c r="D276" s="263"/>
      <c r="E276" s="263"/>
      <c r="F276" s="263"/>
      <c r="G276" s="263"/>
    </row>
    <row r="277" spans="1:7" ht="15" customHeight="1">
      <c r="A277" s="267" t="s">
        <v>106</v>
      </c>
      <c r="B277" s="267"/>
      <c r="C277" s="267"/>
      <c r="D277" s="267"/>
      <c r="E277" s="267"/>
      <c r="F277" s="267"/>
      <c r="G277" s="267"/>
    </row>
    <row r="278" spans="1:7" ht="15" customHeight="1">
      <c r="A278" s="263" t="s">
        <v>134</v>
      </c>
      <c r="B278" s="263"/>
      <c r="C278" s="263"/>
      <c r="D278" s="263"/>
      <c r="E278" s="263"/>
      <c r="F278" s="263"/>
      <c r="G278" s="263"/>
    </row>
    <row r="279" spans="1:7" ht="15" customHeight="1">
      <c r="A279" s="16" t="s">
        <v>60</v>
      </c>
      <c r="B279" s="263" t="s">
        <v>62</v>
      </c>
      <c r="C279" s="263"/>
      <c r="D279" s="263"/>
      <c r="E279" s="263"/>
      <c r="F279" s="263"/>
      <c r="G279" s="263"/>
    </row>
    <row r="280" spans="2:7" ht="15" customHeight="1">
      <c r="B280" s="263" t="s">
        <v>63</v>
      </c>
      <c r="C280" s="263"/>
      <c r="D280" s="263"/>
      <c r="E280" s="263"/>
      <c r="F280" s="263"/>
      <c r="G280" s="263"/>
    </row>
    <row r="281" spans="2:7" ht="15">
      <c r="B281" s="264" t="s">
        <v>177</v>
      </c>
      <c r="C281" s="264"/>
      <c r="D281" s="264"/>
      <c r="E281" s="264"/>
      <c r="F281" s="264"/>
      <c r="G281" s="264"/>
    </row>
    <row r="282" spans="1:8" ht="15.75" customHeight="1">
      <c r="A282" s="265" t="s">
        <v>64</v>
      </c>
      <c r="B282" s="265"/>
      <c r="C282" s="265"/>
      <c r="D282" s="265"/>
      <c r="E282" s="265"/>
      <c r="F282" s="265"/>
      <c r="G282" s="265"/>
      <c r="H282" s="265"/>
    </row>
    <row r="283" spans="1:8" ht="15.75" customHeight="1">
      <c r="A283" s="261" t="s">
        <v>178</v>
      </c>
      <c r="B283" s="261"/>
      <c r="C283" s="261"/>
      <c r="D283" s="261"/>
      <c r="E283" s="261"/>
      <c r="F283" s="261"/>
      <c r="G283" s="261"/>
      <c r="H283" s="261"/>
    </row>
    <row r="284" spans="1:8" ht="33" customHeight="1">
      <c r="A284" s="261" t="s">
        <v>179</v>
      </c>
      <c r="B284" s="261"/>
      <c r="C284" s="261"/>
      <c r="D284" s="261"/>
      <c r="E284" s="261"/>
      <c r="F284" s="261"/>
      <c r="G284" s="261"/>
      <c r="H284" s="261"/>
    </row>
    <row r="285" spans="1:8" ht="15.75" customHeight="1">
      <c r="A285" s="261" t="s">
        <v>180</v>
      </c>
      <c r="B285" s="261"/>
      <c r="C285" s="261"/>
      <c r="D285" s="261"/>
      <c r="E285" s="261"/>
      <c r="F285" s="261"/>
      <c r="G285" s="261"/>
      <c r="H285" s="261"/>
    </row>
    <row r="286" spans="1:8" ht="15.75" customHeight="1">
      <c r="A286" s="261" t="s">
        <v>181</v>
      </c>
      <c r="B286" s="261"/>
      <c r="C286" s="261"/>
      <c r="D286" s="261"/>
      <c r="E286" s="261"/>
      <c r="F286" s="261"/>
      <c r="G286" s="261"/>
      <c r="H286" s="261"/>
    </row>
    <row r="287" spans="1:8" ht="33.75" customHeight="1">
      <c r="A287" s="261" t="s">
        <v>182</v>
      </c>
      <c r="B287" s="261"/>
      <c r="C287" s="261"/>
      <c r="D287" s="261"/>
      <c r="E287" s="261"/>
      <c r="F287" s="261"/>
      <c r="G287" s="261"/>
      <c r="H287" s="261"/>
    </row>
    <row r="288" spans="1:8" ht="48.75" customHeight="1">
      <c r="A288" s="261" t="s">
        <v>183</v>
      </c>
      <c r="B288" s="261"/>
      <c r="C288" s="261"/>
      <c r="D288" s="261"/>
      <c r="E288" s="261"/>
      <c r="F288" s="261"/>
      <c r="G288" s="261"/>
      <c r="H288" s="261"/>
    </row>
    <row r="289" spans="1:8" ht="30.75" customHeight="1">
      <c r="A289" s="261" t="s">
        <v>184</v>
      </c>
      <c r="B289" s="261"/>
      <c r="C289" s="261"/>
      <c r="D289" s="261"/>
      <c r="E289" s="261"/>
      <c r="F289" s="261"/>
      <c r="G289" s="261"/>
      <c r="H289" s="261"/>
    </row>
    <row r="290" spans="1:8" ht="16.5" customHeight="1">
      <c r="A290" s="262" t="s">
        <v>256</v>
      </c>
      <c r="B290" s="262"/>
      <c r="C290" s="262"/>
      <c r="D290" s="262"/>
      <c r="E290" s="262"/>
      <c r="F290" s="262"/>
      <c r="G290" s="262"/>
      <c r="H290" s="262"/>
    </row>
    <row r="291" spans="1:8" ht="15.75" customHeight="1">
      <c r="A291" s="261" t="s">
        <v>257</v>
      </c>
      <c r="B291" s="261"/>
      <c r="C291" s="261"/>
      <c r="D291" s="261"/>
      <c r="E291" s="261"/>
      <c r="F291" s="261"/>
      <c r="G291" s="261"/>
      <c r="H291" s="261"/>
    </row>
    <row r="292" spans="1:8" ht="15.75" customHeight="1">
      <c r="A292" s="261" t="s">
        <v>258</v>
      </c>
      <c r="B292" s="261"/>
      <c r="C292" s="261"/>
      <c r="D292" s="261"/>
      <c r="E292" s="261"/>
      <c r="F292" s="261"/>
      <c r="G292" s="261"/>
      <c r="H292" s="261"/>
    </row>
    <row r="293" spans="1:8" ht="15.75" customHeight="1">
      <c r="A293" s="261" t="s">
        <v>259</v>
      </c>
      <c r="B293" s="261"/>
      <c r="C293" s="261"/>
      <c r="D293" s="261"/>
      <c r="E293" s="261"/>
      <c r="F293" s="261"/>
      <c r="G293" s="261"/>
      <c r="H293" s="261"/>
    </row>
    <row r="294" spans="1:8" ht="15.75" customHeight="1">
      <c r="A294" s="261" t="s">
        <v>260</v>
      </c>
      <c r="B294" s="261"/>
      <c r="C294" s="261"/>
      <c r="D294" s="261"/>
      <c r="E294" s="261"/>
      <c r="F294" s="261"/>
      <c r="G294" s="261"/>
      <c r="H294" s="261"/>
    </row>
    <row r="295" spans="1:8" ht="15.75" customHeight="1">
      <c r="A295" s="261" t="s">
        <v>261</v>
      </c>
      <c r="B295" s="261"/>
      <c r="C295" s="261"/>
      <c r="D295" s="261"/>
      <c r="E295" s="261"/>
      <c r="F295" s="261"/>
      <c r="G295" s="261"/>
      <c r="H295" s="261"/>
    </row>
    <row r="296" spans="1:8" ht="15.75">
      <c r="A296" s="261" t="s">
        <v>262</v>
      </c>
      <c r="B296" s="261"/>
      <c r="C296" s="261"/>
      <c r="D296" s="261"/>
      <c r="E296" s="261"/>
      <c r="F296" s="261"/>
      <c r="G296" s="261"/>
      <c r="H296" s="261"/>
    </row>
    <row r="297" spans="1:8" ht="15.75">
      <c r="A297" s="30"/>
      <c r="B297" s="30"/>
      <c r="C297" s="30"/>
      <c r="D297" s="30"/>
      <c r="E297" s="30"/>
      <c r="F297" s="30"/>
      <c r="G297" s="30"/>
      <c r="H297" s="30"/>
    </row>
    <row r="298" spans="1:8" ht="15.75">
      <c r="A298" s="30"/>
      <c r="B298" s="30"/>
      <c r="C298" s="30"/>
      <c r="D298" s="30"/>
      <c r="E298" s="30"/>
      <c r="F298" s="30"/>
      <c r="G298" s="30"/>
      <c r="H298" s="30"/>
    </row>
    <row r="299" spans="1:8" ht="15.75">
      <c r="A299" s="30"/>
      <c r="B299" s="30"/>
      <c r="C299" s="30"/>
      <c r="D299" s="30"/>
      <c r="E299" s="30"/>
      <c r="F299" s="30"/>
      <c r="G299" s="30"/>
      <c r="H299" s="30"/>
    </row>
    <row r="300" spans="1:8" ht="15.75">
      <c r="A300" s="30"/>
      <c r="B300" s="30"/>
      <c r="C300" s="30"/>
      <c r="D300" s="30"/>
      <c r="E300" s="30"/>
      <c r="F300" s="30"/>
      <c r="G300" s="30"/>
      <c r="H300" s="30"/>
    </row>
    <row r="301" spans="1:8" ht="15.75">
      <c r="A301" s="30"/>
      <c r="B301" s="30"/>
      <c r="C301" s="30"/>
      <c r="D301" s="30"/>
      <c r="E301" s="30"/>
      <c r="F301" s="30"/>
      <c r="G301" s="30"/>
      <c r="H301" s="30"/>
    </row>
    <row r="302" spans="1:8" ht="15.75">
      <c r="A302" s="30"/>
      <c r="B302" s="30"/>
      <c r="C302" s="30"/>
      <c r="D302" s="30"/>
      <c r="E302" s="30"/>
      <c r="F302" s="30"/>
      <c r="G302" s="30"/>
      <c r="H302" s="30"/>
    </row>
    <row r="303" spans="1:8" ht="15.75">
      <c r="A303" s="30"/>
      <c r="B303" s="30"/>
      <c r="C303" s="30"/>
      <c r="D303" s="30"/>
      <c r="E303" s="30"/>
      <c r="F303" s="30"/>
      <c r="G303" s="30"/>
      <c r="H303" s="30"/>
    </row>
    <row r="304" spans="1:8" ht="15.75">
      <c r="A304" s="30"/>
      <c r="B304" s="30"/>
      <c r="C304" s="30"/>
      <c r="D304" s="30"/>
      <c r="E304" s="30"/>
      <c r="F304" s="30"/>
      <c r="G304" s="30"/>
      <c r="H304" s="30"/>
    </row>
    <row r="305" spans="1:8" ht="15.75">
      <c r="A305" s="30"/>
      <c r="B305" s="30"/>
      <c r="C305" s="30"/>
      <c r="D305" s="30"/>
      <c r="E305" s="30"/>
      <c r="F305" s="30"/>
      <c r="G305" s="30"/>
      <c r="H305" s="30"/>
    </row>
    <row r="306" spans="1:8" ht="15.75">
      <c r="A306" s="30"/>
      <c r="B306" s="30"/>
      <c r="C306" s="30"/>
      <c r="D306" s="30"/>
      <c r="E306" s="30"/>
      <c r="F306" s="30"/>
      <c r="G306" s="30"/>
      <c r="H306" s="30"/>
    </row>
    <row r="307" spans="1:8" ht="15.75">
      <c r="A307" s="30"/>
      <c r="B307" s="30"/>
      <c r="C307" s="30"/>
      <c r="D307" s="30"/>
      <c r="E307" s="30"/>
      <c r="F307" s="30"/>
      <c r="G307" s="30"/>
      <c r="H307" s="30"/>
    </row>
    <row r="308" spans="1:8" ht="15.75">
      <c r="A308" s="30"/>
      <c r="B308" s="30"/>
      <c r="C308" s="30"/>
      <c r="D308" s="30"/>
      <c r="E308" s="30"/>
      <c r="F308" s="30"/>
      <c r="G308" s="30"/>
      <c r="H308" s="30"/>
    </row>
    <row r="309" ht="15.75" customHeight="1"/>
    <row r="310" spans="1:5" ht="15.75" customHeight="1">
      <c r="A310" s="258" t="s">
        <v>79</v>
      </c>
      <c r="B310" s="259" t="s">
        <v>81</v>
      </c>
      <c r="C310" s="259" t="s">
        <v>82</v>
      </c>
      <c r="D310" s="259"/>
      <c r="E310" s="259"/>
    </row>
    <row r="311" spans="1:5" ht="15.75" customHeight="1">
      <c r="A311" s="258"/>
      <c r="B311" s="260"/>
      <c r="C311" s="259" t="s">
        <v>84</v>
      </c>
      <c r="D311" s="259"/>
      <c r="E311" s="259"/>
    </row>
    <row r="312" spans="1:5" ht="12.75" customHeight="1">
      <c r="A312" s="258"/>
      <c r="B312" s="260"/>
      <c r="C312" s="259"/>
      <c r="D312" s="259"/>
      <c r="E312" s="259"/>
    </row>
    <row r="313" spans="1:5" ht="15.75" customHeight="1" thickBot="1">
      <c r="A313" s="20" t="s">
        <v>263</v>
      </c>
      <c r="B313" s="135" t="s">
        <v>264</v>
      </c>
      <c r="C313" s="256">
        <f>('[3]По 37'!C313/37)*45</f>
        <v>302850</v>
      </c>
      <c r="D313" s="256"/>
      <c r="E313" s="256"/>
    </row>
    <row r="314" spans="1:5" ht="16.5" customHeight="1" thickBot="1">
      <c r="A314" s="20" t="s">
        <v>265</v>
      </c>
      <c r="B314" s="135" t="s">
        <v>266</v>
      </c>
      <c r="C314" s="256">
        <f>('[3]По 37'!C314/37)*45</f>
        <v>355950</v>
      </c>
      <c r="D314" s="256"/>
      <c r="E314" s="256"/>
    </row>
    <row r="315" spans="1:5" ht="16.5" customHeight="1" thickBot="1">
      <c r="A315" s="20" t="s">
        <v>267</v>
      </c>
      <c r="B315" s="135" t="s">
        <v>268</v>
      </c>
      <c r="C315" s="256">
        <f>('[3]По 37'!C315/37)*45</f>
        <v>383850</v>
      </c>
      <c r="D315" s="256"/>
      <c r="E315" s="256"/>
    </row>
    <row r="316" spans="1:5" ht="16.5" customHeight="1" thickBot="1">
      <c r="A316" s="20" t="s">
        <v>269</v>
      </c>
      <c r="B316" s="135" t="s">
        <v>270</v>
      </c>
      <c r="C316" s="256">
        <f>('[3]По 37'!C316/37)*45</f>
        <v>419850</v>
      </c>
      <c r="D316" s="256"/>
      <c r="E316" s="256"/>
    </row>
    <row r="317" spans="1:5" ht="16.5" customHeight="1" thickBot="1">
      <c r="A317" s="20" t="s">
        <v>271</v>
      </c>
      <c r="B317" s="135" t="s">
        <v>272</v>
      </c>
      <c r="C317" s="256">
        <f>('[3]По 37'!C317/37)*45</f>
        <v>490500</v>
      </c>
      <c r="D317" s="256"/>
      <c r="E317" s="256"/>
    </row>
    <row r="318" spans="1:5" ht="16.5" customHeight="1" thickBot="1">
      <c r="A318" s="20" t="s">
        <v>273</v>
      </c>
      <c r="B318" s="135" t="s">
        <v>274</v>
      </c>
      <c r="C318" s="256">
        <f>('[3]По 37'!C318/37)*45</f>
        <v>499500</v>
      </c>
      <c r="D318" s="256"/>
      <c r="E318" s="256"/>
    </row>
    <row r="319" spans="1:5" ht="16.5" customHeight="1" thickBot="1">
      <c r="A319" s="20" t="s">
        <v>275</v>
      </c>
      <c r="B319" s="135" t="s">
        <v>276</v>
      </c>
      <c r="C319" s="256">
        <f>('[3]По 37'!C319/37)*45</f>
        <v>511200</v>
      </c>
      <c r="D319" s="256"/>
      <c r="E319" s="256"/>
    </row>
    <row r="320" spans="1:5" ht="16.5" customHeight="1" thickBot="1">
      <c r="A320" s="20" t="s">
        <v>277</v>
      </c>
      <c r="B320" s="135" t="s">
        <v>278</v>
      </c>
      <c r="C320" s="256">
        <f>('[3]По 37'!C320/37)*45</f>
        <v>536850</v>
      </c>
      <c r="D320" s="256"/>
      <c r="E320" s="256"/>
    </row>
    <row r="321" spans="1:5" ht="16.5" customHeight="1" thickBot="1">
      <c r="A321" s="20" t="s">
        <v>279</v>
      </c>
      <c r="B321" s="135" t="s">
        <v>280</v>
      </c>
      <c r="C321" s="256">
        <f>('[3]По 37'!C321/37)*45</f>
        <v>607950</v>
      </c>
      <c r="D321" s="256"/>
      <c r="E321" s="256"/>
    </row>
    <row r="322" spans="1:5" ht="16.5" customHeight="1" thickBot="1">
      <c r="A322" s="20" t="s">
        <v>281</v>
      </c>
      <c r="B322" s="135" t="s">
        <v>282</v>
      </c>
      <c r="C322" s="256">
        <f>('[3]По 37'!C322/37)*45</f>
        <v>709200</v>
      </c>
      <c r="D322" s="256"/>
      <c r="E322" s="256"/>
    </row>
    <row r="323" spans="1:5" ht="16.5" customHeight="1" thickBot="1">
      <c r="A323" s="20" t="s">
        <v>283</v>
      </c>
      <c r="B323" s="135" t="s">
        <v>284</v>
      </c>
      <c r="C323" s="256">
        <f>('[3]По 37'!C323/37)*45</f>
        <v>710100</v>
      </c>
      <c r="D323" s="256"/>
      <c r="E323" s="256"/>
    </row>
    <row r="324" spans="1:5" ht="16.5" customHeight="1" thickBot="1">
      <c r="A324" s="20" t="s">
        <v>285</v>
      </c>
      <c r="B324" s="135" t="s">
        <v>286</v>
      </c>
      <c r="C324" s="256">
        <f>('[3]По 37'!C324/37)*45</f>
        <v>871650</v>
      </c>
      <c r="D324" s="256"/>
      <c r="E324" s="256"/>
    </row>
    <row r="325" spans="1:5" ht="16.5" customHeight="1" thickBot="1">
      <c r="A325" s="20" t="s">
        <v>287</v>
      </c>
      <c r="B325" s="135" t="s">
        <v>288</v>
      </c>
      <c r="C325" s="256">
        <f>('[3]По 37'!C325/37)*45</f>
        <v>576900</v>
      </c>
      <c r="D325" s="256"/>
      <c r="E325" s="256"/>
    </row>
    <row r="326" spans="1:5" ht="16.5" customHeight="1" thickBot="1">
      <c r="A326" s="20" t="s">
        <v>289</v>
      </c>
      <c r="B326" s="135" t="s">
        <v>290</v>
      </c>
      <c r="C326" s="256">
        <f>('[3]По 37'!C326/37)*45</f>
        <v>730800</v>
      </c>
      <c r="D326" s="256"/>
      <c r="E326" s="256"/>
    </row>
    <row r="327" spans="1:5" ht="16.5" customHeight="1" thickBot="1">
      <c r="A327" s="20" t="s">
        <v>291</v>
      </c>
      <c r="B327" s="135" t="s">
        <v>292</v>
      </c>
      <c r="C327" s="256">
        <f>('[3]По 37'!C327/37)*45</f>
        <v>827100</v>
      </c>
      <c r="D327" s="256"/>
      <c r="E327" s="256"/>
    </row>
    <row r="328" spans="1:5" ht="16.5" customHeight="1" thickBot="1">
      <c r="A328" s="20" t="s">
        <v>293</v>
      </c>
      <c r="B328" s="135" t="s">
        <v>294</v>
      </c>
      <c r="C328" s="256">
        <f>('[3]По 37'!C328/37)*45</f>
        <v>987300</v>
      </c>
      <c r="D328" s="256"/>
      <c r="E328" s="256"/>
    </row>
    <row r="329" spans="1:5" ht="16.5" customHeight="1" thickBot="1">
      <c r="A329" s="20" t="s">
        <v>295</v>
      </c>
      <c r="B329" s="135" t="s">
        <v>296</v>
      </c>
      <c r="C329" s="256">
        <f>('[3]По 37'!C329/37)*45</f>
        <v>995850</v>
      </c>
      <c r="D329" s="256"/>
      <c r="E329" s="256"/>
    </row>
    <row r="330" spans="1:5" ht="16.5" customHeight="1" thickBot="1">
      <c r="A330" s="20" t="s">
        <v>297</v>
      </c>
      <c r="B330" s="135" t="s">
        <v>298</v>
      </c>
      <c r="C330" s="256">
        <f>('[3]По 37'!C330/37)*45</f>
        <v>1118700</v>
      </c>
      <c r="D330" s="256"/>
      <c r="E330" s="256"/>
    </row>
    <row r="332" spans="1:8" ht="27" customHeight="1">
      <c r="A332" s="257" t="s">
        <v>100</v>
      </c>
      <c r="B332" s="257"/>
      <c r="C332" s="257"/>
      <c r="D332" s="257"/>
      <c r="E332" s="257"/>
      <c r="F332" s="257"/>
      <c r="G332" s="257"/>
      <c r="H332" s="257"/>
    </row>
    <row r="333" spans="1:8" ht="15">
      <c r="A333" s="255" t="s">
        <v>299</v>
      </c>
      <c r="B333" s="255"/>
      <c r="C333" s="255"/>
      <c r="D333" s="255"/>
      <c r="E333" s="255"/>
      <c r="F333" s="255"/>
      <c r="G333" s="255"/>
      <c r="H333" s="255"/>
    </row>
    <row r="334" spans="1:8" ht="15">
      <c r="A334" s="255" t="s">
        <v>102</v>
      </c>
      <c r="B334" s="255"/>
      <c r="C334" s="255"/>
      <c r="D334" s="255"/>
      <c r="E334" s="255"/>
      <c r="F334" s="255"/>
      <c r="G334" s="255"/>
      <c r="H334" s="255"/>
    </row>
    <row r="335" spans="1:8" ht="15">
      <c r="A335" s="255" t="s">
        <v>127</v>
      </c>
      <c r="B335" s="255"/>
      <c r="C335" s="255"/>
      <c r="D335" s="255"/>
      <c r="E335" s="255"/>
      <c r="F335" s="255"/>
      <c r="G335" s="255"/>
      <c r="H335" s="255"/>
    </row>
    <row r="336" spans="1:8" ht="25.5" customHeight="1">
      <c r="A336" s="255" t="s">
        <v>128</v>
      </c>
      <c r="B336" s="255"/>
      <c r="C336" s="255"/>
      <c r="D336" s="255"/>
      <c r="E336" s="255"/>
      <c r="F336" s="255"/>
      <c r="G336" s="255"/>
      <c r="H336" s="255"/>
    </row>
  </sheetData>
  <sheetProtection/>
  <mergeCells count="285">
    <mergeCell ref="A1:H1"/>
    <mergeCell ref="A2:H2"/>
    <mergeCell ref="A7:G7"/>
    <mergeCell ref="A8:G8"/>
    <mergeCell ref="A13:H13"/>
    <mergeCell ref="A9:G9"/>
    <mergeCell ref="B10:G10"/>
    <mergeCell ref="B11:G11"/>
    <mergeCell ref="B12:G12"/>
    <mergeCell ref="A14:H14"/>
    <mergeCell ref="A15:H15"/>
    <mergeCell ref="A16:H16"/>
    <mergeCell ref="D29:D30"/>
    <mergeCell ref="E29:E30"/>
    <mergeCell ref="F29:H29"/>
    <mergeCell ref="A17:H17"/>
    <mergeCell ref="A18:H18"/>
    <mergeCell ref="A19:H19"/>
    <mergeCell ref="A20:H20"/>
    <mergeCell ref="A21:H21"/>
    <mergeCell ref="A22:H22"/>
    <mergeCell ref="A23:H23"/>
    <mergeCell ref="A25:H25"/>
    <mergeCell ref="A26:H26"/>
    <mergeCell ref="A27:H27"/>
    <mergeCell ref="A24:H24"/>
    <mergeCell ref="A66:H66"/>
    <mergeCell ref="A63:H63"/>
    <mergeCell ref="B28:B30"/>
    <mergeCell ref="C28:C30"/>
    <mergeCell ref="D28:H28"/>
    <mergeCell ref="A41:H41"/>
    <mergeCell ref="A45:H45"/>
    <mergeCell ref="A47:H47"/>
    <mergeCell ref="A28:A30"/>
    <mergeCell ref="A48:H48"/>
    <mergeCell ref="A53:G53"/>
    <mergeCell ref="A54:G54"/>
    <mergeCell ref="A55:G55"/>
    <mergeCell ref="A70:H70"/>
    <mergeCell ref="A71:H71"/>
    <mergeCell ref="B57:D57"/>
    <mergeCell ref="E57:H57"/>
    <mergeCell ref="A58:H58"/>
    <mergeCell ref="A59:H59"/>
    <mergeCell ref="A64:H64"/>
    <mergeCell ref="A67:H67"/>
    <mergeCell ref="A68:H68"/>
    <mergeCell ref="A69:H69"/>
    <mergeCell ref="B56:D56"/>
    <mergeCell ref="E56:H56"/>
    <mergeCell ref="A61:H61"/>
    <mergeCell ref="A62:H62"/>
    <mergeCell ref="A60:H60"/>
    <mergeCell ref="A65:H65"/>
    <mergeCell ref="A72:A74"/>
    <mergeCell ref="B72:B74"/>
    <mergeCell ref="C72:C74"/>
    <mergeCell ref="D72:H72"/>
    <mergeCell ref="D73:E74"/>
    <mergeCell ref="F73:H73"/>
    <mergeCell ref="F74:H74"/>
    <mergeCell ref="D82:E82"/>
    <mergeCell ref="F82:H82"/>
    <mergeCell ref="D75:E75"/>
    <mergeCell ref="F75:H75"/>
    <mergeCell ref="D76:E76"/>
    <mergeCell ref="F76:H76"/>
    <mergeCell ref="D77:E77"/>
    <mergeCell ref="F77:H77"/>
    <mergeCell ref="D78:E78"/>
    <mergeCell ref="F78:H78"/>
    <mergeCell ref="D79:E79"/>
    <mergeCell ref="F79:H79"/>
    <mergeCell ref="D80:E80"/>
    <mergeCell ref="F80:H80"/>
    <mergeCell ref="D81:E81"/>
    <mergeCell ref="F81:H81"/>
    <mergeCell ref="A91:H91"/>
    <mergeCell ref="A92:H92"/>
    <mergeCell ref="D83:E83"/>
    <mergeCell ref="F83:H83"/>
    <mergeCell ref="D84:E84"/>
    <mergeCell ref="F84:H84"/>
    <mergeCell ref="D85:E85"/>
    <mergeCell ref="F85:H85"/>
    <mergeCell ref="D86:E86"/>
    <mergeCell ref="F86:H86"/>
    <mergeCell ref="D87:E87"/>
    <mergeCell ref="F87:H87"/>
    <mergeCell ref="D88:E88"/>
    <mergeCell ref="F88:H88"/>
    <mergeCell ref="A89:H89"/>
    <mergeCell ref="A90:H90"/>
    <mergeCell ref="A110:H110"/>
    <mergeCell ref="A111:H111"/>
    <mergeCell ref="A93:H93"/>
    <mergeCell ref="A94:H94"/>
    <mergeCell ref="A98:H98"/>
    <mergeCell ref="A99:G99"/>
    <mergeCell ref="A100:G100"/>
    <mergeCell ref="A101:H101"/>
    <mergeCell ref="A102:G102"/>
    <mergeCell ref="A103:H103"/>
    <mergeCell ref="B104:G104"/>
    <mergeCell ref="B105:G105"/>
    <mergeCell ref="B106:G106"/>
    <mergeCell ref="A107:H107"/>
    <mergeCell ref="A108:H108"/>
    <mergeCell ref="A109:H109"/>
    <mergeCell ref="E124:E125"/>
    <mergeCell ref="F124:G124"/>
    <mergeCell ref="A112:H112"/>
    <mergeCell ref="A113:H113"/>
    <mergeCell ref="A114:H114"/>
    <mergeCell ref="A115:H115"/>
    <mergeCell ref="A116:H116"/>
    <mergeCell ref="A117:H117"/>
    <mergeCell ref="A118:H118"/>
    <mergeCell ref="A119:H119"/>
    <mergeCell ref="A139:H139"/>
    <mergeCell ref="A143:H143"/>
    <mergeCell ref="A120:H120"/>
    <mergeCell ref="A121:H121"/>
    <mergeCell ref="A122:H122"/>
    <mergeCell ref="A123:A125"/>
    <mergeCell ref="B123:B125"/>
    <mergeCell ref="C123:C125"/>
    <mergeCell ref="D123:G123"/>
    <mergeCell ref="D124:D125"/>
    <mergeCell ref="A133:H133"/>
    <mergeCell ref="A134:H134"/>
    <mergeCell ref="A135:H135"/>
    <mergeCell ref="A136:H136"/>
    <mergeCell ref="A137:H137"/>
    <mergeCell ref="A138:H138"/>
    <mergeCell ref="A148:H148"/>
    <mergeCell ref="B149:G149"/>
    <mergeCell ref="B150:G150"/>
    <mergeCell ref="B151:G151"/>
    <mergeCell ref="A144:G144"/>
    <mergeCell ref="A145:G145"/>
    <mergeCell ref="A146:H146"/>
    <mergeCell ref="A147:G147"/>
    <mergeCell ref="A152:H152"/>
    <mergeCell ref="A153:H153"/>
    <mergeCell ref="A154:H154"/>
    <mergeCell ref="A155:H155"/>
    <mergeCell ref="A156:H156"/>
    <mergeCell ref="A157:H157"/>
    <mergeCell ref="E168:E169"/>
    <mergeCell ref="F168:G168"/>
    <mergeCell ref="A160:H160"/>
    <mergeCell ref="A161:H161"/>
    <mergeCell ref="A162:H162"/>
    <mergeCell ref="A163:H163"/>
    <mergeCell ref="A158:H158"/>
    <mergeCell ref="A159:H159"/>
    <mergeCell ref="A175:H175"/>
    <mergeCell ref="A176:H176"/>
    <mergeCell ref="A177:H177"/>
    <mergeCell ref="A178:H178"/>
    <mergeCell ref="A190:G190"/>
    <mergeCell ref="A191:G191"/>
    <mergeCell ref="A164:H164"/>
    <mergeCell ref="A165:H165"/>
    <mergeCell ref="A166:H166"/>
    <mergeCell ref="A167:A169"/>
    <mergeCell ref="B167:B169"/>
    <mergeCell ref="C167:C169"/>
    <mergeCell ref="D167:G167"/>
    <mergeCell ref="D168:D169"/>
    <mergeCell ref="A179:H179"/>
    <mergeCell ref="A180:H180"/>
    <mergeCell ref="A183:H183"/>
    <mergeCell ref="A184:H184"/>
    <mergeCell ref="A188:H188"/>
    <mergeCell ref="A189:H189"/>
    <mergeCell ref="A206:H206"/>
    <mergeCell ref="A207:H207"/>
    <mergeCell ref="A192:G192"/>
    <mergeCell ref="B193:G193"/>
    <mergeCell ref="B194:G194"/>
    <mergeCell ref="B195:G195"/>
    <mergeCell ref="A196:H196"/>
    <mergeCell ref="A197:H197"/>
    <mergeCell ref="A198:H198"/>
    <mergeCell ref="A199:H199"/>
    <mergeCell ref="A200:H200"/>
    <mergeCell ref="A201:H201"/>
    <mergeCell ref="A202:H202"/>
    <mergeCell ref="A203:H203"/>
    <mergeCell ref="A204:H204"/>
    <mergeCell ref="A205:H205"/>
    <mergeCell ref="C223:C225"/>
    <mergeCell ref="D223:G223"/>
    <mergeCell ref="D224:D225"/>
    <mergeCell ref="E224:E225"/>
    <mergeCell ref="F224:G224"/>
    <mergeCell ref="F225:G225"/>
    <mergeCell ref="F226:G226"/>
    <mergeCell ref="F227:G227"/>
    <mergeCell ref="F228:G228"/>
    <mergeCell ref="F229:G229"/>
    <mergeCell ref="A208:H208"/>
    <mergeCell ref="A209:H209"/>
    <mergeCell ref="A210:H210"/>
    <mergeCell ref="A211:H211"/>
    <mergeCell ref="A223:A225"/>
    <mergeCell ref="B223:B225"/>
    <mergeCell ref="F236:G236"/>
    <mergeCell ref="F237:G237"/>
    <mergeCell ref="F230:G230"/>
    <mergeCell ref="F231:G231"/>
    <mergeCell ref="F232:G232"/>
    <mergeCell ref="F233:G233"/>
    <mergeCell ref="F234:G234"/>
    <mergeCell ref="F235:G235"/>
    <mergeCell ref="A253:H253"/>
    <mergeCell ref="A269:H269"/>
    <mergeCell ref="F238:G238"/>
    <mergeCell ref="F239:G239"/>
    <mergeCell ref="F240:G240"/>
    <mergeCell ref="F241:G241"/>
    <mergeCell ref="F242:G242"/>
    <mergeCell ref="F243:G243"/>
    <mergeCell ref="F244:G244"/>
    <mergeCell ref="F245:G245"/>
    <mergeCell ref="F246:G246"/>
    <mergeCell ref="F247:G247"/>
    <mergeCell ref="A249:H249"/>
    <mergeCell ref="A250:H250"/>
    <mergeCell ref="A251:H251"/>
    <mergeCell ref="A252:H252"/>
    <mergeCell ref="A287:H287"/>
    <mergeCell ref="A288:H288"/>
    <mergeCell ref="A270:H270"/>
    <mergeCell ref="A274:H274"/>
    <mergeCell ref="A275:H275"/>
    <mergeCell ref="A276:G276"/>
    <mergeCell ref="A277:G277"/>
    <mergeCell ref="A278:G278"/>
    <mergeCell ref="B279:G279"/>
    <mergeCell ref="B280:G280"/>
    <mergeCell ref="B281:G281"/>
    <mergeCell ref="A282:H282"/>
    <mergeCell ref="A283:H283"/>
    <mergeCell ref="A284:H284"/>
    <mergeCell ref="A285:H285"/>
    <mergeCell ref="A286:H286"/>
    <mergeCell ref="A293:H293"/>
    <mergeCell ref="A294:H294"/>
    <mergeCell ref="A295:H295"/>
    <mergeCell ref="A296:H296"/>
    <mergeCell ref="A289:H289"/>
    <mergeCell ref="A290:H290"/>
    <mergeCell ref="A291:H291"/>
    <mergeCell ref="A292:H292"/>
    <mergeCell ref="A310:A312"/>
    <mergeCell ref="B310:B312"/>
    <mergeCell ref="C310:E310"/>
    <mergeCell ref="C311:E312"/>
    <mergeCell ref="C313:E313"/>
    <mergeCell ref="C314:E314"/>
    <mergeCell ref="C317:E317"/>
    <mergeCell ref="C318:E318"/>
    <mergeCell ref="C315:E315"/>
    <mergeCell ref="C316:E316"/>
    <mergeCell ref="C330:E330"/>
    <mergeCell ref="C319:E319"/>
    <mergeCell ref="C320:E320"/>
    <mergeCell ref="C321:E321"/>
    <mergeCell ref="C322:E322"/>
    <mergeCell ref="C323:E323"/>
    <mergeCell ref="C324:E324"/>
    <mergeCell ref="A336:H336"/>
    <mergeCell ref="C325:E325"/>
    <mergeCell ref="C326:E326"/>
    <mergeCell ref="C327:E327"/>
    <mergeCell ref="C328:E328"/>
    <mergeCell ref="C329:E329"/>
    <mergeCell ref="A332:H332"/>
    <mergeCell ref="A333:H333"/>
    <mergeCell ref="A334:H334"/>
    <mergeCell ref="A335:H335"/>
  </mergeCells>
  <printOptions/>
  <pageMargins left="0.03937007874015748" right="0.03937007874015748" top="0.9055118110236221" bottom="0.7480314960629921" header="0.31496062992125984" footer="0.31496062992125984"/>
  <pageSetup fitToHeight="5" fitToWidth="1" horizontalDpi="600" verticalDpi="600" orientation="portrait" paperSize="9" scale="64" r:id="rId2"/>
  <headerFooter alignWithMargins="0">
    <oddHeader>&amp;L&amp;G&amp;C&amp;"-,полужирный курсив"&amp;14Розничный
прайс-лист&amp;R
&amp;"-,полужирный курсив"Цены действительны с 1.12.09&amp;"-,обычный"
</oddHeader>
    <oddFooter>&amp;L&amp;"Times New Roman,полужирный"&amp;10&amp;K000000  425000, Россия, Республика Марий Эл, Волжск, Промбаза, 1. Тел.: (83631)  431-33, 409-38 факс: 430-45, 402-92
Web-сайт: www.ariada.ru, E-mail: ariada@mari-el.ru 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0"/>
  <sheetViews>
    <sheetView tabSelected="1" zoomScalePageLayoutView="0" workbookViewId="0" topLeftCell="A1">
      <pane ySplit="11" topLeftCell="BM12" activePane="bottomLeft" state="frozen"/>
      <selection pane="topLeft" activeCell="A1" sqref="A1"/>
      <selection pane="bottomLeft" activeCell="E103" sqref="E103"/>
    </sheetView>
  </sheetViews>
  <sheetFormatPr defaultColWidth="9.140625" defaultRowHeight="15"/>
  <cols>
    <col min="1" max="2" width="5.8515625" style="35" bestFit="1" customWidth="1"/>
    <col min="3" max="3" width="7.8515625" style="35" bestFit="1" customWidth="1"/>
    <col min="4" max="4" width="10.57421875" style="37" bestFit="1" customWidth="1"/>
    <col min="5" max="5" width="7.8515625" style="35" bestFit="1" customWidth="1"/>
    <col min="6" max="6" width="10.57421875" style="37" bestFit="1" customWidth="1"/>
    <col min="7" max="7" width="7.8515625" style="35" bestFit="1" customWidth="1"/>
    <col min="8" max="8" width="11.57421875" style="37" customWidth="1"/>
    <col min="9" max="9" width="4.8515625" style="35" customWidth="1"/>
    <col min="10" max="10" width="6.57421875" style="35" bestFit="1" customWidth="1"/>
    <col min="11" max="11" width="6.140625" style="35" bestFit="1" customWidth="1"/>
    <col min="12" max="12" width="7.8515625" style="35" bestFit="1" customWidth="1"/>
    <col min="13" max="13" width="10.57421875" style="37" bestFit="1" customWidth="1"/>
    <col min="14" max="14" width="7.8515625" style="35" bestFit="1" customWidth="1"/>
    <col min="15" max="15" width="10.57421875" style="37" bestFit="1" customWidth="1"/>
    <col min="16" max="16" width="7.8515625" style="35" bestFit="1" customWidth="1"/>
    <col min="17" max="17" width="10.57421875" style="37" bestFit="1" customWidth="1"/>
    <col min="18" max="16384" width="9.140625" style="35" customWidth="1"/>
  </cols>
  <sheetData>
    <row r="1" spans="1:17" ht="42.75" customHeight="1">
      <c r="A1" s="34"/>
      <c r="B1" s="287" t="s">
        <v>301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34"/>
    </row>
    <row r="2" spans="1:17" ht="24" customHeight="1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</row>
    <row r="3" spans="1:17" ht="40.5" customHeight="1">
      <c r="A3" s="289" t="s">
        <v>302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</row>
    <row r="4" spans="1:17" ht="15.75">
      <c r="A4" s="290" t="s">
        <v>311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</row>
    <row r="5" spans="1:17" ht="15.75">
      <c r="A5" s="285" t="s">
        <v>775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</row>
    <row r="6" spans="1:17" ht="13.5" thickBo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286" t="s">
        <v>303</v>
      </c>
      <c r="M6" s="286"/>
      <c r="N6" s="286"/>
      <c r="O6" s="286"/>
      <c r="P6" s="286"/>
      <c r="Q6" s="286"/>
    </row>
    <row r="7" ht="13.5" thickBot="1"/>
    <row r="8" spans="1:17" ht="12.75">
      <c r="A8" s="297" t="s">
        <v>307</v>
      </c>
      <c r="B8" s="298"/>
      <c r="C8" s="298"/>
      <c r="D8" s="298"/>
      <c r="E8" s="298"/>
      <c r="F8" s="298"/>
      <c r="G8" s="298"/>
      <c r="H8" s="299"/>
      <c r="I8" s="38"/>
      <c r="J8" s="297" t="s">
        <v>307</v>
      </c>
      <c r="K8" s="298"/>
      <c r="L8" s="298"/>
      <c r="M8" s="298"/>
      <c r="N8" s="298"/>
      <c r="O8" s="298"/>
      <c r="P8" s="298"/>
      <c r="Q8" s="299"/>
    </row>
    <row r="9" spans="1:17" ht="12.75">
      <c r="A9" s="300" t="s">
        <v>304</v>
      </c>
      <c r="B9" s="301"/>
      <c r="C9" s="305" t="s">
        <v>305</v>
      </c>
      <c r="D9" s="306"/>
      <c r="E9" s="306"/>
      <c r="F9" s="306"/>
      <c r="G9" s="306"/>
      <c r="H9" s="307"/>
      <c r="I9" s="38"/>
      <c r="J9" s="300" t="s">
        <v>304</v>
      </c>
      <c r="K9" s="301"/>
      <c r="L9" s="305" t="s">
        <v>305</v>
      </c>
      <c r="M9" s="306"/>
      <c r="N9" s="306"/>
      <c r="O9" s="306"/>
      <c r="P9" s="306"/>
      <c r="Q9" s="307"/>
    </row>
    <row r="10" spans="1:17" ht="12.75">
      <c r="A10" s="302"/>
      <c r="B10" s="301"/>
      <c r="C10" s="294">
        <v>2.24</v>
      </c>
      <c r="D10" s="295"/>
      <c r="E10" s="294">
        <v>2.5</v>
      </c>
      <c r="F10" s="295"/>
      <c r="G10" s="294">
        <v>2.76</v>
      </c>
      <c r="H10" s="296"/>
      <c r="I10" s="39"/>
      <c r="J10" s="302"/>
      <c r="K10" s="301"/>
      <c r="L10" s="294">
        <v>2.24</v>
      </c>
      <c r="M10" s="295"/>
      <c r="N10" s="294">
        <v>2.5</v>
      </c>
      <c r="O10" s="295"/>
      <c r="P10" s="294">
        <v>2.76</v>
      </c>
      <c r="Q10" s="296"/>
    </row>
    <row r="11" spans="1:17" ht="39" thickBot="1">
      <c r="A11" s="303"/>
      <c r="B11" s="304"/>
      <c r="C11" s="40" t="s">
        <v>306</v>
      </c>
      <c r="D11" s="41" t="s">
        <v>308</v>
      </c>
      <c r="E11" s="40" t="s">
        <v>306</v>
      </c>
      <c r="F11" s="41" t="s">
        <v>308</v>
      </c>
      <c r="G11" s="40" t="s">
        <v>306</v>
      </c>
      <c r="H11" s="42" t="s">
        <v>308</v>
      </c>
      <c r="I11" s="43"/>
      <c r="J11" s="303"/>
      <c r="K11" s="304"/>
      <c r="L11" s="40" t="s">
        <v>306</v>
      </c>
      <c r="M11" s="41" t="s">
        <v>308</v>
      </c>
      <c r="N11" s="40" t="s">
        <v>306</v>
      </c>
      <c r="O11" s="41" t="s">
        <v>308</v>
      </c>
      <c r="P11" s="40" t="s">
        <v>306</v>
      </c>
      <c r="Q11" s="42" t="s">
        <v>308</v>
      </c>
    </row>
    <row r="12" spans="1:17" ht="12.75">
      <c r="A12" s="291">
        <v>1.7</v>
      </c>
      <c r="B12" s="44">
        <v>1.2</v>
      </c>
      <c r="C12" s="45">
        <f aca="true" t="shared" si="0" ref="C12:C21">($A$12-0.2)*($B12-0.2)*(C$10-0.2)</f>
        <v>3.06</v>
      </c>
      <c r="D12" s="46">
        <f>(($B12*2+($A$12-0.2)*2)*($C$10-0.2)+$A$12*$B12*2+0.5)*'[1]Нач. данные'!$C$6+'[1]Нач. данные'!$C$8</f>
        <v>15.596000000000002</v>
      </c>
      <c r="E12" s="45">
        <f aca="true" t="shared" si="1" ref="E12:E21">($A$12-0.2)*($B12-0.2)*(E$10-0.2)</f>
        <v>3.4499999999999997</v>
      </c>
      <c r="F12" s="46">
        <f>((($B12*2)+($A$12-0.2)*2)*($E$10-0.2)+$A$12*$B12*2+0.5)*'[1]Нач. данные'!$C$6+'[1]Нач. данные'!$C$8</f>
        <v>17</v>
      </c>
      <c r="G12" s="45">
        <f aca="true" t="shared" si="2" ref="G12:G21">($A$12-0.2)*($B12-0.2)*(G$10-0.2)</f>
        <v>3.8399999999999994</v>
      </c>
      <c r="H12" s="47">
        <f>((($B12*2)+($A$12-0.2)*2)*($G$10-0.2)+$A$12*$B12*2+0.5)*'[1]Нач. данные'!$C$6+'[1]Нач. данные'!$C$8</f>
        <v>18.403999999999996</v>
      </c>
      <c r="I12" s="48"/>
      <c r="J12" s="291">
        <v>3.8</v>
      </c>
      <c r="K12" s="44">
        <v>4.1</v>
      </c>
      <c r="L12" s="45">
        <f aca="true" t="shared" si="3" ref="L12:L24">($J$12-0.2)*($K12-0.2)*(L$10-0.2)</f>
        <v>28.641599999999997</v>
      </c>
      <c r="M12" s="46">
        <f>(($K12*2+($J$12-0.2)*2)*($L$10-0.2)+$J$12*$K12*2+0.5)*'[1]Нач. данные'!$C$6+'[1]Нач. данные'!$C$8</f>
        <v>63.07599999999999</v>
      </c>
      <c r="N12" s="45">
        <f aca="true" t="shared" si="4" ref="N12:N24">($J$12-0.2)*($K12-0.2)*(N$10-0.2)</f>
        <v>32.291999999999994</v>
      </c>
      <c r="O12" s="46">
        <f>(($K12*2+($J$12-0.2)*2)*($N$10-0.2)+$J$12*$K12*2+0.5)*'[1]Нач. данные'!$C$6+'[1]Нач. данные'!$C$8</f>
        <v>67.07999999999998</v>
      </c>
      <c r="P12" s="45">
        <f aca="true" t="shared" si="5" ref="P12:P24">($J$12-0.2)*($K12-0.2)*(P$10-0.2)</f>
        <v>35.942399999999985</v>
      </c>
      <c r="Q12" s="47">
        <f>(($K12*2+($J$12-0.2)*2)*($P$10-0.2)+$J$12*$K12*2+0.5)*'[1]Нач. данные'!$C$6+'[1]Нач. данные'!$C$8</f>
        <v>71.08399999999999</v>
      </c>
    </row>
    <row r="13" spans="1:17" ht="12.75">
      <c r="A13" s="292"/>
      <c r="B13" s="49">
        <v>1.7</v>
      </c>
      <c r="C13" s="50">
        <f t="shared" si="0"/>
        <v>4.59</v>
      </c>
      <c r="D13" s="51">
        <f>((($B13*2)+($A$12-0.2)*2)*($C$10-0.2)+$A$12*$B13*2+0.5)*'[1]Нач. данные'!$C$6+'[1]Нач. данные'!$C$8</f>
        <v>19.336</v>
      </c>
      <c r="E13" s="50">
        <f t="shared" si="1"/>
        <v>5.175</v>
      </c>
      <c r="F13" s="51">
        <f>((($B13*2)+($A$12-0.2)*2)*($E$10-0.2)+$A$12*$B13*2+0.5)*'[1]Нач. данные'!$C$6+'[1]Нач. данные'!$C$8</f>
        <v>21</v>
      </c>
      <c r="G13" s="50">
        <f t="shared" si="2"/>
        <v>5.759999999999999</v>
      </c>
      <c r="H13" s="52">
        <f>((($B13*2)+($A$12-0.2)*2)*($G$10-0.2)+$A$12*$B13*2+0.5)*'[1]Нач. данные'!$C$6+'[1]Нач. данные'!$C$8</f>
        <v>22.663999999999994</v>
      </c>
      <c r="I13" s="48"/>
      <c r="J13" s="292"/>
      <c r="K13" s="49">
        <v>4.4</v>
      </c>
      <c r="L13" s="50">
        <f t="shared" si="3"/>
        <v>30.8448</v>
      </c>
      <c r="M13" s="51">
        <f>(($K13*2+($J$12-0.2)*2)*($L$10-0.2)+$J$12*$K13*2+0.5)*'[1]Нач. данные'!$C$6+'[1]Нач. данные'!$C$8</f>
        <v>66.58</v>
      </c>
      <c r="N13" s="50">
        <f t="shared" si="4"/>
        <v>34.775999999999996</v>
      </c>
      <c r="O13" s="51">
        <f>(($K13*2+($J$12-0.2)*2)*($N$10-0.2)+$J$12*$K13*2+0.5)*'[1]Нач. данные'!$C$6+'[1]Нач. данные'!$C$8</f>
        <v>70.74</v>
      </c>
      <c r="P13" s="50">
        <f t="shared" si="5"/>
        <v>38.70719999999999</v>
      </c>
      <c r="Q13" s="52">
        <f>(($K13*2+($J$12-0.2)*2)*($P$10-0.2)+$J$12*$K13*2+0.5)*'[1]Нач. данные'!$C$6+'[1]Нач. данные'!$C$8</f>
        <v>74.89999999999999</v>
      </c>
    </row>
    <row r="14" spans="1:17" ht="12.75">
      <c r="A14" s="292"/>
      <c r="B14" s="49">
        <v>2</v>
      </c>
      <c r="C14" s="50">
        <f t="shared" si="0"/>
        <v>5.508000000000001</v>
      </c>
      <c r="D14" s="51">
        <f>((($B14*2)+($A$12-0.2)*2)*($C$10-0.2)+$A$12*$B14*2+0.5)*'[1]Нач. данные'!$C$6+'[1]Нач. данные'!$C$8</f>
        <v>21.580000000000002</v>
      </c>
      <c r="E14" s="50">
        <f t="shared" si="1"/>
        <v>6.21</v>
      </c>
      <c r="F14" s="51">
        <f>((($B14*2)+($A$12-0.2)*2)*($E$10-0.2)+$A$12*$B14*2+0.5)*'[1]Нач. данные'!$C$6+'[1]Нач. данные'!$C$8</f>
        <v>23.4</v>
      </c>
      <c r="G14" s="50">
        <f t="shared" si="2"/>
        <v>6.911999999999999</v>
      </c>
      <c r="H14" s="52">
        <f>((($B14*2)+($A$12-0.2)*2)*($G$10-0.2)+$A$12*$B14*2+0.5)*'[1]Нач. данные'!$C$6+'[1]Нач. данные'!$C$8</f>
        <v>25.22</v>
      </c>
      <c r="I14" s="48"/>
      <c r="J14" s="292"/>
      <c r="K14" s="49">
        <v>4.8</v>
      </c>
      <c r="L14" s="50">
        <f t="shared" si="3"/>
        <v>33.782399999999996</v>
      </c>
      <c r="M14" s="51">
        <f>(($K14*2+($J$12-0.2)*2)*($L$10-0.2)+$J$12*$K14*2+0.5)*'[1]Нач. данные'!$C$6+'[1]Нач. данные'!$C$8</f>
        <v>71.25199999999998</v>
      </c>
      <c r="N14" s="50">
        <f t="shared" si="4"/>
        <v>38.087999999999994</v>
      </c>
      <c r="O14" s="51">
        <f>(($K14*2+($J$12-0.2)*2)*($N$10-0.2)+$J$12*$K14*2+0.5)*'[1]Нач. данные'!$C$6+'[1]Нач. данные'!$C$8</f>
        <v>75.61999999999999</v>
      </c>
      <c r="P14" s="50">
        <f t="shared" si="5"/>
        <v>42.39359999999999</v>
      </c>
      <c r="Q14" s="52">
        <f>(($K14*2+($J$12-0.2)*2)*($P$10-0.2)+$J$12*$K14*2+0.5)*'[1]Нач. данные'!$C$6+'[1]Нач. данные'!$C$8</f>
        <v>79.98799999999999</v>
      </c>
    </row>
    <row r="15" spans="1:17" ht="12.75">
      <c r="A15" s="292"/>
      <c r="B15" s="49">
        <v>2.4</v>
      </c>
      <c r="C15" s="50">
        <f t="shared" si="0"/>
        <v>6.731999999999999</v>
      </c>
      <c r="D15" s="51">
        <f>((($B15*2)+($A$12-0.2)*2)*($C$10-0.2)+$A$12*$B15*2+0.5)*'[1]Нач. данные'!$C$6+'[1]Нач. данные'!$C$8</f>
        <v>24.572</v>
      </c>
      <c r="E15" s="50">
        <f t="shared" si="1"/>
        <v>7.589999999999999</v>
      </c>
      <c r="F15" s="51">
        <f>((($B15*2)+($A$12-0.2)*2)*($E$10-0.2)+$A$12*$B15*2+0.5)*'[1]Нач. данные'!$C$6+'[1]Нач. данные'!$C$8</f>
        <v>26.599999999999998</v>
      </c>
      <c r="G15" s="50">
        <f t="shared" si="2"/>
        <v>8.447999999999999</v>
      </c>
      <c r="H15" s="52">
        <f>((($B15*2)+($A$12-0.2)*2)*($G$10-0.2)+$A$12*$B15*2+0.5)*'[1]Нач. данные'!$C$6+'[1]Нач. данные'!$C$8</f>
        <v>28.627999999999997</v>
      </c>
      <c r="I15" s="48"/>
      <c r="J15" s="292"/>
      <c r="K15" s="49">
        <v>5.3</v>
      </c>
      <c r="L15" s="50">
        <f t="shared" si="3"/>
        <v>37.45439999999999</v>
      </c>
      <c r="M15" s="51">
        <f>(($K15*2+($J$12-0.2)*2)*($L$10-0.2)+$J$12*$K15*2+0.5)*'[1]Нач. данные'!$C$6+'[1]Нач. данные'!$C$8</f>
        <v>77.09199999999998</v>
      </c>
      <c r="N15" s="50">
        <f t="shared" si="4"/>
        <v>42.22799999999999</v>
      </c>
      <c r="O15" s="51">
        <f>(($K15*2+($J$12-0.2)*2)*($N$10-0.2)+$J$12*$K15*2+0.5)*'[1]Нач. данные'!$C$6+'[1]Нач. данные'!$C$8</f>
        <v>81.71999999999998</v>
      </c>
      <c r="P15" s="50">
        <f t="shared" si="5"/>
        <v>47.00159999999998</v>
      </c>
      <c r="Q15" s="52">
        <f>(($K15*2+($J$12-0.2)*2)*($P$10-0.2)+$J$12*$K15*2+0.5)*'[1]Нач. данные'!$C$6+'[1]Нач. данные'!$C$8</f>
        <v>86.34799999999998</v>
      </c>
    </row>
    <row r="16" spans="1:17" ht="12.75">
      <c r="A16" s="292"/>
      <c r="B16" s="49">
        <v>2.9</v>
      </c>
      <c r="C16" s="50">
        <f t="shared" si="0"/>
        <v>8.262</v>
      </c>
      <c r="D16" s="51">
        <f>((($B16*2)+($A$12-0.2)*2)*($C$10-0.2)+$A$12*$B16*2+0.5)*'[1]Нач. данные'!$C$6+'[1]Нач. данные'!$C$8</f>
        <v>28.312</v>
      </c>
      <c r="E16" s="50">
        <f t="shared" si="1"/>
        <v>9.315</v>
      </c>
      <c r="F16" s="51">
        <f>((($B16*2)+($A$12-0.2)*2)*($E$10-0.2)+$A$12*$B16*2+0.5)*'[1]Нач. данные'!$C$6+'[1]Нач. данные'!$C$8</f>
        <v>30.599999999999998</v>
      </c>
      <c r="G16" s="50">
        <f t="shared" si="2"/>
        <v>10.367999999999999</v>
      </c>
      <c r="H16" s="52">
        <f>((($B16*2)+($A$12-0.2)*2)*($G$10-0.2)+$A$12*$B16*2+0.5)*'[1]Нач. данные'!$C$6+'[1]Нач. данные'!$C$8</f>
        <v>32.888</v>
      </c>
      <c r="I16" s="48"/>
      <c r="J16" s="292"/>
      <c r="K16" s="49">
        <v>5.6</v>
      </c>
      <c r="L16" s="50">
        <f t="shared" si="3"/>
        <v>39.657599999999995</v>
      </c>
      <c r="M16" s="51">
        <f>(($K16*2+($J$12-0.2)*2)*($L$10-0.2)+$J$12*$K16*2+0.5)*'[1]Нач. данные'!$C$6+'[1]Нач. данные'!$C$8</f>
        <v>80.59599999999999</v>
      </c>
      <c r="N16" s="50">
        <f>($J$12-0.2)*($K16-0.2)*(N$10-0.2)</f>
        <v>44.71199999999999</v>
      </c>
      <c r="O16" s="51">
        <f>(($K16*2+($J$12-0.2)*2)*($N$10-0.2)+$J$12*$K16*2+0.5)*'[1]Нач. данные'!$C$6+'[1]Нач. данные'!$C$8</f>
        <v>85.38</v>
      </c>
      <c r="P16" s="50">
        <f t="shared" si="5"/>
        <v>49.76639999999998</v>
      </c>
      <c r="Q16" s="52">
        <f>(($K16*2+($J$12-0.2)*2)*($P$10-0.2)+$J$12*$K16*2+0.5)*'[1]Нач. данные'!$C$6+'[1]Нач. данные'!$C$8</f>
        <v>90.16399999999999</v>
      </c>
    </row>
    <row r="17" spans="1:17" ht="12.75">
      <c r="A17" s="292"/>
      <c r="B17" s="49">
        <v>3.2</v>
      </c>
      <c r="C17" s="50">
        <f t="shared" si="0"/>
        <v>9.18</v>
      </c>
      <c r="D17" s="51">
        <f>((($B17*2)+($A$12-0.2)*2)*($C$10-0.2)+$A$12*$B17*2+0.5)*'[1]Нач. данные'!$C$6+'[1]Нач. данные'!$C$8</f>
        <v>30.556000000000004</v>
      </c>
      <c r="E17" s="50">
        <f t="shared" si="1"/>
        <v>10.35</v>
      </c>
      <c r="F17" s="51">
        <f>((($B17*2)+($A$12-0.2)*2)*($E$10-0.2)+$A$12*$B17*2+0.5)*'[1]Нач. данные'!$C$6+'[1]Нач. данные'!$C$8</f>
        <v>33</v>
      </c>
      <c r="G17" s="50">
        <f t="shared" si="2"/>
        <v>11.519999999999998</v>
      </c>
      <c r="H17" s="52">
        <f>((($B17*2)+($A$12-0.2)*2)*($G$10-0.2)+$A$12*$B17*2+0.5)*'[1]Нач. данные'!$C$6+'[1]Нач. данные'!$C$8</f>
        <v>35.443999999999996</v>
      </c>
      <c r="I17" s="48"/>
      <c r="J17" s="292"/>
      <c r="K17" s="49">
        <v>6</v>
      </c>
      <c r="L17" s="50">
        <f t="shared" si="3"/>
        <v>42.5952</v>
      </c>
      <c r="M17" s="51">
        <f>(($K17*2+($J$12-0.2)*2)*($L$10-0.2)+$J$12*$K17*2+0.5)*'[1]Нач. данные'!$C$6+'[1]Нач. данные'!$C$8</f>
        <v>85.268</v>
      </c>
      <c r="N17" s="50">
        <f t="shared" si="4"/>
        <v>48.023999999999994</v>
      </c>
      <c r="O17" s="51">
        <f>(($K17*2+($J$12-0.2)*2)*($N$10-0.2)+$J$12*$K17*2+0.5)*'[1]Нач. данные'!$C$6+'[1]Нач. данные'!$C$8</f>
        <v>90.25999999999999</v>
      </c>
      <c r="P17" s="50">
        <f t="shared" si="5"/>
        <v>53.45279999999999</v>
      </c>
      <c r="Q17" s="52">
        <f>(($K17*2+($J$12-0.2)*2)*($P$10-0.2)+$J$12*$K17*2+0.5)*'[1]Нач. данные'!$C$6+'[1]Нач. данные'!$C$8</f>
        <v>95.25199999999998</v>
      </c>
    </row>
    <row r="18" spans="1:17" ht="12.75">
      <c r="A18" s="292"/>
      <c r="B18" s="49">
        <v>3.6</v>
      </c>
      <c r="C18" s="50">
        <f t="shared" si="0"/>
        <v>10.404</v>
      </c>
      <c r="D18" s="51">
        <f>((($B18*2)+($A$12-0.2)*2)*($C$10-0.2)+$A$12*$B18*2+0.5)*'[1]Нач. данные'!$C$6+'[1]Нач. данные'!$C$8</f>
        <v>33.548</v>
      </c>
      <c r="E18" s="50">
        <f t="shared" si="1"/>
        <v>11.729999999999999</v>
      </c>
      <c r="F18" s="51">
        <f>((($B18*2)+($A$12-0.2)*2)*($E$10-0.2)+$A$12*$B18*2+0.5)*'[1]Нач. данные'!$C$6+'[1]Нач. данные'!$C$8</f>
        <v>36.199999999999996</v>
      </c>
      <c r="G18" s="50">
        <f t="shared" si="2"/>
        <v>13.055999999999997</v>
      </c>
      <c r="H18" s="52">
        <f>((($B18*2)+($A$12-0.2)*2)*($G$10-0.2)+$A$12*$B18*2+0.5)*'[1]Нач. данные'!$C$6+'[1]Нач. данные'!$C$8</f>
        <v>38.852</v>
      </c>
      <c r="I18" s="48"/>
      <c r="J18" s="292"/>
      <c r="K18" s="49">
        <v>6.5</v>
      </c>
      <c r="L18" s="50">
        <f t="shared" si="3"/>
        <v>46.267199999999995</v>
      </c>
      <c r="M18" s="51">
        <f>(($K18*2+($J$12-0.2)*2)*($L$10-0.2)+$J$12*$K18*2+0.5)*'[1]Нач. данные'!$C$6+'[1]Нач. данные'!$C$8</f>
        <v>91.108</v>
      </c>
      <c r="N18" s="50">
        <f t="shared" si="4"/>
        <v>52.16399999999999</v>
      </c>
      <c r="O18" s="51">
        <f>(($K18*2+($J$12-0.2)*2)*($N$10-0.2)+$J$12*$K18*2+0.5)*'[1]Нач. данные'!$C$6+'[1]Нач. данные'!$C$8</f>
        <v>96.35999999999999</v>
      </c>
      <c r="P18" s="50">
        <f t="shared" si="5"/>
        <v>58.06079999999998</v>
      </c>
      <c r="Q18" s="52">
        <f>(($K18*2+($J$12-0.2)*2)*($P$10-0.2)+$J$12*$K18*2+0.5)*'[1]Нач. данные'!$C$6+'[1]Нач. данные'!$C$8</f>
        <v>101.612</v>
      </c>
    </row>
    <row r="19" spans="1:17" ht="12.75">
      <c r="A19" s="292"/>
      <c r="B19" s="49">
        <v>4.1</v>
      </c>
      <c r="C19" s="50">
        <f t="shared" si="0"/>
        <v>11.934</v>
      </c>
      <c r="D19" s="51">
        <f>((($B19*2)+($A$12-0.2)*2)*($C$10-0.2)+$A$12*$B19*2+0.5)*'[1]Нач. данные'!$C$6+'[1]Нач. данные'!$C$8</f>
        <v>37.288</v>
      </c>
      <c r="E19" s="50">
        <f t="shared" si="1"/>
        <v>13.454999999999998</v>
      </c>
      <c r="F19" s="51">
        <f>((($B19*2)+($A$12-0.2)*2)*($E$10-0.2)+$A$12*$B19*2+0.5)*'[1]Нач. данные'!$C$6+'[1]Нач. данные'!$C$8</f>
        <v>40.199999999999996</v>
      </c>
      <c r="G19" s="50">
        <f t="shared" si="2"/>
        <v>14.975999999999997</v>
      </c>
      <c r="H19" s="52">
        <f>((($B19*2)+($A$12-0.2)*2)*($G$10-0.2)+$A$12*$B19*2+0.5)*'[1]Нач. данные'!$C$6+'[1]Нач. данные'!$C$8</f>
        <v>43.111999999999995</v>
      </c>
      <c r="I19" s="48"/>
      <c r="J19" s="292"/>
      <c r="K19" s="49">
        <v>6.8</v>
      </c>
      <c r="L19" s="50">
        <f t="shared" si="3"/>
        <v>48.4704</v>
      </c>
      <c r="M19" s="51">
        <f>(($K19*2+($J$12-0.2)*2)*($L$10-0.2)+$J$12*$K19*2+0.5)*'[1]Нач. данные'!$C$6+'[1]Нач. данные'!$C$8</f>
        <v>94.612</v>
      </c>
      <c r="N19" s="50">
        <f t="shared" si="4"/>
        <v>54.64799999999999</v>
      </c>
      <c r="O19" s="51">
        <f>(($K19*2+($J$12-0.2)*2)*($N$10-0.2)+$J$12*$K19*2+0.5)*'[1]Нач. данные'!$C$6+'[1]Нач. данные'!$C$8</f>
        <v>100.01999999999998</v>
      </c>
      <c r="P19" s="50">
        <f t="shared" si="5"/>
        <v>60.82559999999999</v>
      </c>
      <c r="Q19" s="52">
        <f>(($K19*2+($J$12-0.2)*2)*($P$10-0.2)+$J$12*$K19*2+0.5)*'[1]Нач. данные'!$C$6+'[1]Нач. данные'!$C$8</f>
        <v>105.42799999999998</v>
      </c>
    </row>
    <row r="20" spans="1:17" ht="12.75">
      <c r="A20" s="292"/>
      <c r="B20" s="49">
        <v>4.4</v>
      </c>
      <c r="C20" s="50">
        <f t="shared" si="0"/>
        <v>12.852000000000002</v>
      </c>
      <c r="D20" s="51">
        <f>((($B20*2)+($A$12-0.2)*2)*($C$10-0.2)+$A$12*$B20*2+0.5)*'[1]Нач. данные'!$C$6+'[1]Нач. данные'!$C$8</f>
        <v>39.532000000000004</v>
      </c>
      <c r="E20" s="50">
        <f t="shared" si="1"/>
        <v>14.49</v>
      </c>
      <c r="F20" s="51">
        <f>((($B20*2)+($A$12-0.2)*2)*($E$10-0.2)+$A$12*$B20*2+0.5)*'[1]Нач. данные'!$C$6+'[1]Нач. данные'!$C$8</f>
        <v>42.6</v>
      </c>
      <c r="G20" s="50">
        <f t="shared" si="2"/>
        <v>16.128</v>
      </c>
      <c r="H20" s="52">
        <f>((($B20*2)+($A$12-0.2)*2)*($G$10-0.2)+$A$12*$B20*2+0.5)*'[1]Нач. данные'!$C$6+'[1]Нач. данные'!$C$8</f>
        <v>45.668</v>
      </c>
      <c r="I20" s="48"/>
      <c r="J20" s="292"/>
      <c r="K20" s="49">
        <v>7.2</v>
      </c>
      <c r="L20" s="50">
        <f t="shared" si="3"/>
        <v>51.407999999999994</v>
      </c>
      <c r="M20" s="51">
        <f>(($K20*2+($J$12-0.2)*2)*($L$10-0.2)+$J$12*$K20*2+0.5)*'[1]Нач. данные'!$C$6+'[1]Нач. данные'!$C$8</f>
        <v>99.284</v>
      </c>
      <c r="N20" s="50">
        <f t="shared" si="4"/>
        <v>57.95999999999999</v>
      </c>
      <c r="O20" s="51">
        <f>(($K20*2+($J$12-0.2)*2)*($N$10-0.2)+$J$12*$K20*2+0.5)*'[1]Нач. данные'!$C$6+'[1]Нач. данные'!$C$8</f>
        <v>104.9</v>
      </c>
      <c r="P20" s="50">
        <f t="shared" si="5"/>
        <v>64.51199999999999</v>
      </c>
      <c r="Q20" s="52">
        <f>(($K20*2+($J$12-0.2)*2)*($P$10-0.2)+$J$12*$K20*2+0.5)*'[1]Нач. данные'!$C$6+'[1]Нач. данные'!$C$8</f>
        <v>110.51599999999999</v>
      </c>
    </row>
    <row r="21" spans="1:17" ht="13.5" thickBot="1">
      <c r="A21" s="293"/>
      <c r="B21" s="53">
        <v>4.8</v>
      </c>
      <c r="C21" s="54">
        <f t="shared" si="0"/>
        <v>14.075999999999999</v>
      </c>
      <c r="D21" s="55">
        <f>((($B21*2)+($A$12-0.2)*2)*($C$10-0.2)+$A$12*$B21*2+0.5)*'[1]Нач. данные'!$C$6+'[1]Нач. данные'!$C$8</f>
        <v>42.524</v>
      </c>
      <c r="E21" s="54">
        <f t="shared" si="1"/>
        <v>15.869999999999997</v>
      </c>
      <c r="F21" s="55">
        <f>((($B21*2)+($A$12-0.2)*2)*($E$10-0.2)+$A$12*$B21*2+0.5)*'[1]Нач. данные'!$C$6+'[1]Нач. данные'!$C$8</f>
        <v>45.8</v>
      </c>
      <c r="G21" s="54">
        <f t="shared" si="2"/>
        <v>17.663999999999994</v>
      </c>
      <c r="H21" s="56">
        <f>((($B21*2)+($A$12-0.2)*2)*($G$10-0.2)+$A$12*$B21*2+0.5)*'[1]Нач. данные'!$C$6+'[1]Нач. данные'!$C$8</f>
        <v>49.07599999999999</v>
      </c>
      <c r="I21" s="48"/>
      <c r="J21" s="292"/>
      <c r="K21" s="49">
        <v>7.7</v>
      </c>
      <c r="L21" s="50">
        <f t="shared" si="3"/>
        <v>55.07999999999999</v>
      </c>
      <c r="M21" s="51">
        <f>(($K21*2+($J$12-0.2)*2)*($L$10-0.2)+$J$12*$K21*2+0.5)*'[1]Нач. данные'!$C$6+'[1]Нач. данные'!$C$8</f>
        <v>105.124</v>
      </c>
      <c r="N21" s="50">
        <f t="shared" si="4"/>
        <v>62.09999999999999</v>
      </c>
      <c r="O21" s="51">
        <f>(($K21*2+($J$12-0.2)*2)*($N$10-0.2)+$J$12*$K21*2+0.5)*'[1]Нач. данные'!$C$6+'[1]Нач. данные'!$C$8</f>
        <v>111</v>
      </c>
      <c r="P21" s="50">
        <f t="shared" si="5"/>
        <v>69.11999999999998</v>
      </c>
      <c r="Q21" s="52">
        <f>(($K21*2+($J$12-0.2)*2)*($P$10-0.2)+$J$12*$K21*2+0.5)*'[1]Нач. данные'!$C$6+'[1]Нач. данные'!$C$8</f>
        <v>116.87599999999999</v>
      </c>
    </row>
    <row r="22" spans="1:17" ht="12.75">
      <c r="A22" s="291">
        <v>2</v>
      </c>
      <c r="B22" s="44">
        <v>2</v>
      </c>
      <c r="C22" s="45">
        <f aca="true" t="shared" si="6" ref="C22:C32">($A$22-0.2)*($B22-0.2)*(C$10-0.2)</f>
        <v>6.6096</v>
      </c>
      <c r="D22" s="46">
        <f>(($B22*2+($A$22-0.2)*2)*($C$10-0.2)+$A$22*$B22*2+0.5)*'[1]Нач. данные'!$C$6+'[1]Нач. данные'!$C$8</f>
        <v>24.003999999999998</v>
      </c>
      <c r="E22" s="45">
        <f aca="true" t="shared" si="7" ref="E22:E32">($A$22-0.2)*($B22-0.2)*(E$10-0.2)</f>
        <v>7.452</v>
      </c>
      <c r="F22" s="46">
        <f>(($B22*2+($A$22-0.2)*2)*($E$10-0.2)+$A$22*$B22*2+0.5)*'[1]Нач. данные'!$C$6+'[1]Нач. данные'!$C$8</f>
        <v>25.979999999999997</v>
      </c>
      <c r="G22" s="45">
        <f aca="true" t="shared" si="8" ref="G22:G32">($A$22-0.2)*($B22-0.2)*(G$10-0.2)</f>
        <v>8.2944</v>
      </c>
      <c r="H22" s="47">
        <f>(($B22*2+($A$22-0.2)*2)*($G$10-0.2)+$A$22*$B22*2+0.5)*'[1]Нач. данные'!$C$6+'[1]Нач. данные'!$C$8</f>
        <v>27.955999999999996</v>
      </c>
      <c r="I22" s="48"/>
      <c r="J22" s="292"/>
      <c r="K22" s="49">
        <v>8</v>
      </c>
      <c r="L22" s="50">
        <f t="shared" si="3"/>
        <v>57.2832</v>
      </c>
      <c r="M22" s="51">
        <f>(($K22*2+($J$12-0.2)*2)*($L$10-0.2)+$J$12*$K22*2+0.5)*'[1]Нач. данные'!$C$6+'[1]Нач. данные'!$C$8</f>
        <v>108.62799999999999</v>
      </c>
      <c r="N22" s="50">
        <f t="shared" si="4"/>
        <v>64.58399999999999</v>
      </c>
      <c r="O22" s="51">
        <f>(($K22*2+($J$12-0.2)*2)*($N$10-0.2)+$J$12*$K22*2+0.5)*'[1]Нач. данные'!$C$6+'[1]Нач. данные'!$C$8</f>
        <v>114.66</v>
      </c>
      <c r="P22" s="50">
        <f t="shared" si="5"/>
        <v>71.88479999999998</v>
      </c>
      <c r="Q22" s="52">
        <f>(($K22*2+($J$12-0.2)*2)*($P$10-0.2)+$J$12*$K22*2+0.5)*'[1]Нач. данные'!$C$6+'[1]Нач. данные'!$C$8</f>
        <v>120.69199999999998</v>
      </c>
    </row>
    <row r="23" spans="1:17" ht="12.75">
      <c r="A23" s="292"/>
      <c r="B23" s="49">
        <v>2.4</v>
      </c>
      <c r="C23" s="50">
        <f t="shared" si="6"/>
        <v>8.078399999999998</v>
      </c>
      <c r="D23" s="51">
        <f>(($B23*2+($A$22-0.2)*2)*($C$10-0.2)+$A$22*$B23*2+0.5)*'[1]Нач. данные'!$C$6+'[1]Нач. данные'!$C$8</f>
        <v>27.236000000000004</v>
      </c>
      <c r="E23" s="50">
        <f t="shared" si="7"/>
        <v>9.107999999999999</v>
      </c>
      <c r="F23" s="51">
        <f>(($B23*2+($A$22-0.2)*2)*($E$10-0.2)+$A$22*$B23*2+0.5)*'[1]Нач. данные'!$C$6+'[1]Нач. данные'!$C$8</f>
        <v>29.42</v>
      </c>
      <c r="G23" s="50">
        <f t="shared" si="8"/>
        <v>10.137599999999997</v>
      </c>
      <c r="H23" s="52">
        <f>(($B23*2+($A$22-0.2)*2)*($G$10-0.2)+$A$22*$B23*2+0.5)*'[1]Нач. данные'!$C$6+'[1]Нач. данные'!$C$8</f>
        <v>31.604</v>
      </c>
      <c r="I23" s="48"/>
      <c r="J23" s="292"/>
      <c r="K23" s="49">
        <v>8.4</v>
      </c>
      <c r="L23" s="50">
        <f t="shared" si="3"/>
        <v>60.2208</v>
      </c>
      <c r="M23" s="51">
        <f>(($K23*2+($J$12-0.2)*2)*($L$10-0.2)+$J$12*$K23*2+0.5)*'[1]Нач. данные'!$C$6+'[1]Нач. данные'!$C$8</f>
        <v>113.3</v>
      </c>
      <c r="N23" s="50">
        <f t="shared" si="4"/>
        <v>67.896</v>
      </c>
      <c r="O23" s="51">
        <f>(($K23*2+($J$12-0.2)*2)*($N$10-0.2)+$J$12*$K23*2+0.5)*'[1]Нач. данные'!$C$6+'[1]Нач. данные'!$C$8</f>
        <v>119.53999999999999</v>
      </c>
      <c r="P23" s="50">
        <f t="shared" si="5"/>
        <v>75.57119999999999</v>
      </c>
      <c r="Q23" s="52">
        <f>(($K23*2+($J$12-0.2)*2)*($P$10-0.2)+$J$12*$K23*2+0.5)*'[1]Нач. данные'!$C$6+'[1]Нач. данные'!$C$8</f>
        <v>125.77999999999999</v>
      </c>
    </row>
    <row r="24" spans="1:17" ht="13.5" thickBot="1">
      <c r="A24" s="292"/>
      <c r="B24" s="49">
        <v>2.9</v>
      </c>
      <c r="C24" s="50">
        <f t="shared" si="6"/>
        <v>9.914399999999999</v>
      </c>
      <c r="D24" s="51">
        <f>(($B24*2+($A$22-0.2)*2)*($C$10-0.2)+$A$22*$B24*2+0.5)*'[1]Нач. данные'!$C$6+'[1]Нач. данные'!$C$8</f>
        <v>31.276000000000003</v>
      </c>
      <c r="E24" s="50">
        <f t="shared" si="7"/>
        <v>11.177999999999997</v>
      </c>
      <c r="F24" s="51">
        <f>(($B24*2+($A$22-0.2)*2)*($E$10-0.2)+$A$22*$B24*2+0.5)*'[1]Нач. данные'!$C$6+'[1]Нач. данные'!$C$8</f>
        <v>33.72</v>
      </c>
      <c r="G24" s="50">
        <f t="shared" si="8"/>
        <v>12.441599999999996</v>
      </c>
      <c r="H24" s="52">
        <f>(($B24*2+($A$22-0.2)*2)*($G$10-0.2)+$A$22*$B24*2+0.5)*'[1]Нач. данные'!$C$6+'[1]Нач. данные'!$C$8</f>
        <v>36.163999999999994</v>
      </c>
      <c r="I24" s="48"/>
      <c r="J24" s="293"/>
      <c r="K24" s="57">
        <v>8.9</v>
      </c>
      <c r="L24" s="54">
        <f t="shared" si="3"/>
        <v>63.8928</v>
      </c>
      <c r="M24" s="55">
        <f>(($K24*2+($J$12-0.2)*2)*($L$10-0.2)+$J$12*$K24*2+0.5)*'[1]Нач. данные'!$C$6+'[1]Нач. данные'!$C$8</f>
        <v>119.14</v>
      </c>
      <c r="N24" s="54">
        <f t="shared" si="4"/>
        <v>72.036</v>
      </c>
      <c r="O24" s="55">
        <f>(($K24*2+($J$12-0.2)*2)*($N$10-0.2)+$J$12*$K24*2+0.5)*'[1]Нач. данные'!$C$6+'[1]Нач. данные'!$C$8</f>
        <v>125.63999999999999</v>
      </c>
      <c r="P24" s="54">
        <f t="shared" si="5"/>
        <v>80.1792</v>
      </c>
      <c r="Q24" s="56">
        <f>(($K24*2+($J$12-0.2)*2)*($P$10-0.2)+$J$12*$K24*2+0.5)*'[1]Нач. данные'!$C$6+'[1]Нач. данные'!$C$8</f>
        <v>132.14</v>
      </c>
    </row>
    <row r="25" spans="1:17" ht="12.75">
      <c r="A25" s="292"/>
      <c r="B25" s="49">
        <v>3.2</v>
      </c>
      <c r="C25" s="50">
        <f t="shared" si="6"/>
        <v>11.016000000000002</v>
      </c>
      <c r="D25" s="51">
        <f>(($B25*2+($A$22-0.2)*2)*($C$10-0.2)+$A$22*$B25*2+0.5)*'[1]Нач. данные'!$C$6+'[1]Нач. данные'!$C$8</f>
        <v>33.7</v>
      </c>
      <c r="E25" s="50">
        <f t="shared" si="7"/>
        <v>12.42</v>
      </c>
      <c r="F25" s="51">
        <f>(($B25*2+($A$22-0.2)*2)*($E$10-0.2)+$A$22*$B25*2+0.5)*'[1]Нач. данные'!$C$6+'[1]Нач. данные'!$C$8</f>
        <v>36.3</v>
      </c>
      <c r="G25" s="50">
        <f t="shared" si="8"/>
        <v>13.823999999999998</v>
      </c>
      <c r="H25" s="52">
        <f>(($B25*2+($A$22-0.2)*2)*($G$10-0.2)+$A$22*$B25*2+0.5)*'[1]Нач. данные'!$C$6+'[1]Нач. данные'!$C$8</f>
        <v>38.89999999999999</v>
      </c>
      <c r="I25" s="48"/>
      <c r="J25" s="291">
        <v>4.1</v>
      </c>
      <c r="K25" s="44">
        <v>4.1</v>
      </c>
      <c r="L25" s="45">
        <f aca="true" t="shared" si="9" ref="L25:L37">($J$25-0.2)*($K25-0.2)*(L$10-0.2)</f>
        <v>31.02839999999999</v>
      </c>
      <c r="M25" s="46">
        <f>(($K25*2+($J$25-0.2)*2)*($L$10-0.2)+$J$25*$K25*2+0.5)*'[1]Нач. данные'!$C$6+'[1]Нач. данные'!$C$8</f>
        <v>66.75999999999999</v>
      </c>
      <c r="N25" s="45">
        <f aca="true" t="shared" si="10" ref="N25:N37">($J$25-0.2)*($K25-0.2)*(N$10-0.2)</f>
        <v>34.98299999999999</v>
      </c>
      <c r="O25" s="46">
        <f>(($K25*2+($J$25-0.2)*2)*($N$10-0.2)+$J$25*$K25*2+0.5)*'[1]Нач. данные'!$C$6+'[1]Нач. данные'!$C$8</f>
        <v>70.91999999999999</v>
      </c>
      <c r="P25" s="45">
        <f aca="true" t="shared" si="11" ref="P25:P37">($J$25-0.2)*($K25-0.2)*(P$10-0.2)</f>
        <v>38.93759999999998</v>
      </c>
      <c r="Q25" s="47">
        <f>(($K25*2+($J$25-0.2)*2)*($P$10-0.2)+$J$25*$K25*2+0.5)*'[1]Нач. данные'!$C$6+'[1]Нач. данные'!$C$8</f>
        <v>75.07999999999998</v>
      </c>
    </row>
    <row r="26" spans="1:17" ht="12.75">
      <c r="A26" s="292"/>
      <c r="B26" s="49">
        <v>3.6</v>
      </c>
      <c r="C26" s="50">
        <f t="shared" si="6"/>
        <v>12.4848</v>
      </c>
      <c r="D26" s="51">
        <f>(($B26*2+($A$22-0.2)*2)*($C$10-0.2)+$A$22*$B26*2+0.5)*'[1]Нач. данные'!$C$6+'[1]Нач. данные'!$C$8</f>
        <v>36.932</v>
      </c>
      <c r="E26" s="50">
        <f t="shared" si="7"/>
        <v>14.075999999999999</v>
      </c>
      <c r="F26" s="51">
        <f>(($B26*2+($A$22-0.2)*2)*($E$10-0.2)+$A$22*$B26*2+0.5)*'[1]Нач. данные'!$C$6+'[1]Нач. данные'!$C$8</f>
        <v>39.74</v>
      </c>
      <c r="G26" s="50">
        <f t="shared" si="8"/>
        <v>15.667199999999998</v>
      </c>
      <c r="H26" s="52">
        <f>(($B26*2+($A$22-0.2)*2)*($G$10-0.2)+$A$22*$B26*2+0.5)*'[1]Нач. данные'!$C$6+'[1]Нач. данные'!$C$8</f>
        <v>42.547999999999995</v>
      </c>
      <c r="I26" s="48"/>
      <c r="J26" s="292"/>
      <c r="K26" s="49">
        <v>4.4</v>
      </c>
      <c r="L26" s="50">
        <f t="shared" si="9"/>
        <v>33.4152</v>
      </c>
      <c r="M26" s="51">
        <f>(($K26*2+($J$25-0.2)*2)*($L$10-0.2)+$J$25*$K26*2+0.5)*'[1]Нач. данные'!$C$6+'[1]Нач. данные'!$C$8</f>
        <v>70.444</v>
      </c>
      <c r="N26" s="50">
        <f t="shared" si="10"/>
        <v>37.67399999999999</v>
      </c>
      <c r="O26" s="51">
        <f>(($K26*2+($J$25-0.2)*2)*($N$10-0.2)+$J$25*$K26*2+0.5)*'[1]Нач. данные'!$C$6+'[1]Нач. данные'!$C$8</f>
        <v>74.75999999999999</v>
      </c>
      <c r="P26" s="50">
        <f t="shared" si="11"/>
        <v>41.93279999999999</v>
      </c>
      <c r="Q26" s="52">
        <f>(($K26*2+($J$25-0.2)*2)*($P$10-0.2)+$J$25*$K26*2+0.5)*'[1]Нач. данные'!$C$6+'[1]Нач. данные'!$C$8</f>
        <v>79.076</v>
      </c>
    </row>
    <row r="27" spans="1:17" ht="12.75">
      <c r="A27" s="292"/>
      <c r="B27" s="49">
        <v>4.1</v>
      </c>
      <c r="C27" s="50">
        <f t="shared" si="6"/>
        <v>14.3208</v>
      </c>
      <c r="D27" s="51">
        <f>(($B27*2+($A$22-0.2)*2)*($C$10-0.2)+$A$22*$B27*2+0.5)*'[1]Нач. данные'!$C$6+'[1]Нач. данные'!$C$8</f>
        <v>40.971999999999994</v>
      </c>
      <c r="E27" s="50">
        <f t="shared" si="7"/>
        <v>16.145999999999997</v>
      </c>
      <c r="F27" s="51">
        <f>(($B27*2+($A$22-0.2)*2)*($E$10-0.2)+$A$22*$B27*2+0.5)*'[1]Нач. данные'!$C$6+'[1]Нач. данные'!$C$8</f>
        <v>44.03999999999999</v>
      </c>
      <c r="G27" s="50">
        <f t="shared" si="8"/>
        <v>17.971199999999996</v>
      </c>
      <c r="H27" s="52">
        <f>(($B27*2+($A$22-0.2)*2)*($G$10-0.2)+$A$22*$B27*2+0.5)*'[1]Нач. данные'!$C$6+'[1]Нач. данные'!$C$8</f>
        <v>47.10799999999999</v>
      </c>
      <c r="I27" s="48"/>
      <c r="J27" s="292"/>
      <c r="K27" s="49">
        <v>4.8</v>
      </c>
      <c r="L27" s="50">
        <f t="shared" si="9"/>
        <v>36.59759999999999</v>
      </c>
      <c r="M27" s="51">
        <f>(($K27*2+($J$25-0.2)*2)*($L$10-0.2)+$J$25*$K27*2+0.5)*'[1]Нач. данные'!$C$6+'[1]Нач. данные'!$C$8</f>
        <v>75.356</v>
      </c>
      <c r="N27" s="50">
        <f t="shared" si="10"/>
        <v>41.26199999999999</v>
      </c>
      <c r="O27" s="51">
        <f>(($K27*2+($J$25-0.2)*2)*($N$10-0.2)+$J$25*$K27*2+0.5)*'[1]Нач. данные'!$C$6+'[1]Нач. данные'!$C$8</f>
        <v>79.88</v>
      </c>
      <c r="P27" s="50">
        <f t="shared" si="11"/>
        <v>45.92639999999999</v>
      </c>
      <c r="Q27" s="52">
        <f>(($K27*2+($J$25-0.2)*2)*($P$10-0.2)+$J$25*$K27*2+0.5)*'[1]Нач. данные'!$C$6+'[1]Нач. данные'!$C$8</f>
        <v>84.40399999999998</v>
      </c>
    </row>
    <row r="28" spans="1:17" ht="12.75">
      <c r="A28" s="292"/>
      <c r="B28" s="49">
        <v>4.4</v>
      </c>
      <c r="C28" s="50">
        <f t="shared" si="6"/>
        <v>15.422400000000001</v>
      </c>
      <c r="D28" s="51">
        <f>(($B28*2+($A$22-0.2)*2)*($C$10-0.2)+$A$22*$B28*2+0.5)*'[1]Нач. данные'!$C$6+'[1]Нач. данные'!$C$8</f>
        <v>43.396</v>
      </c>
      <c r="E28" s="50">
        <f t="shared" si="7"/>
        <v>17.387999999999998</v>
      </c>
      <c r="F28" s="51">
        <f>(($B28*2+($A$22-0.2)*2)*($E$10-0.2)+$A$22*$B28*2+0.5)*'[1]Нач. данные'!$C$6+'[1]Нач. данные'!$C$8</f>
        <v>46.620000000000005</v>
      </c>
      <c r="G28" s="50">
        <f t="shared" si="8"/>
        <v>19.353599999999997</v>
      </c>
      <c r="H28" s="52">
        <f>(($B28*2+($A$22-0.2)*2)*($G$10-0.2)+$A$22*$B28*2+0.5)*'[1]Нач. данные'!$C$6+'[1]Нач. данные'!$C$8</f>
        <v>49.843999999999994</v>
      </c>
      <c r="I28" s="48"/>
      <c r="J28" s="292"/>
      <c r="K28" s="49">
        <v>5.3</v>
      </c>
      <c r="L28" s="50">
        <f t="shared" si="9"/>
        <v>40.575599999999994</v>
      </c>
      <c r="M28" s="51">
        <f>(($K28*2+($J$25-0.2)*2)*($L$10-0.2)+$J$25*$K28*2+0.5)*'[1]Нач. данные'!$C$6+'[1]Нач. данные'!$C$8</f>
        <v>81.49599999999998</v>
      </c>
      <c r="N28" s="50">
        <f t="shared" si="10"/>
        <v>45.74699999999999</v>
      </c>
      <c r="O28" s="51">
        <f>(($K28*2+($J$25-0.2)*2)*($N$10-0.2)+$J$25*$K28*2+0.5)*'[1]Нач. данные'!$C$6+'[1]Нач. данные'!$C$8</f>
        <v>86.27999999999999</v>
      </c>
      <c r="P28" s="50">
        <f t="shared" si="11"/>
        <v>50.918399999999984</v>
      </c>
      <c r="Q28" s="52">
        <f>(($K28*2+($J$25-0.2)*2)*($P$10-0.2)+$J$25*$K28*2+0.5)*'[1]Нач. данные'!$C$6+'[1]Нач. данные'!$C$8</f>
        <v>91.064</v>
      </c>
    </row>
    <row r="29" spans="1:17" ht="12.75">
      <c r="A29" s="292"/>
      <c r="B29" s="49">
        <v>4.8</v>
      </c>
      <c r="C29" s="50">
        <f t="shared" si="6"/>
        <v>16.891199999999998</v>
      </c>
      <c r="D29" s="51">
        <f>(($B29*2+($A$22-0.2)*2)*($C$10-0.2)+$A$22*$B29*2+0.5)*'[1]Нач. данные'!$C$6+'[1]Нач. данные'!$C$8</f>
        <v>46.628</v>
      </c>
      <c r="E29" s="50">
        <f t="shared" si="7"/>
        <v>19.043999999999997</v>
      </c>
      <c r="F29" s="51">
        <f>(($B29*2+($A$22-0.2)*2)*($E$10-0.2)+$A$22*$B29*2+0.5)*'[1]Нач. данные'!$C$6+'[1]Нач. данные'!$C$8</f>
        <v>50.059999999999995</v>
      </c>
      <c r="G29" s="50">
        <f t="shared" si="8"/>
        <v>21.196799999999996</v>
      </c>
      <c r="H29" s="52">
        <f>(($B29*2+($A$22-0.2)*2)*($G$10-0.2)+$A$22*$B29*2+0.5)*'[1]Нач. данные'!$C$6+'[1]Нач. данные'!$C$8</f>
        <v>53.49199999999999</v>
      </c>
      <c r="I29" s="48"/>
      <c r="J29" s="292"/>
      <c r="K29" s="49">
        <v>5.6</v>
      </c>
      <c r="L29" s="50">
        <f t="shared" si="9"/>
        <v>42.96239999999999</v>
      </c>
      <c r="M29" s="51">
        <f>(($K29*2+($J$25-0.2)*2)*($L$10-0.2)+$J$25*$K29*2+0.5)*'[1]Нач. данные'!$C$6+'[1]Нач. данные'!$C$8</f>
        <v>85.17999999999999</v>
      </c>
      <c r="N29" s="50">
        <f t="shared" si="10"/>
        <v>48.43799999999999</v>
      </c>
      <c r="O29" s="51">
        <f>(($K29*2+($J$25-0.2)*2)*($N$10-0.2)+$J$25*$K29*2+0.5)*'[1]Нач. данные'!$C$6+'[1]Нач. данные'!$C$8</f>
        <v>90.11999999999999</v>
      </c>
      <c r="P29" s="50">
        <f t="shared" si="11"/>
        <v>53.91359999999998</v>
      </c>
      <c r="Q29" s="52">
        <f>(($K29*2+($J$25-0.2)*2)*($P$10-0.2)+$J$25*$K29*2+0.5)*'[1]Нач. данные'!$C$6+'[1]Нач. данные'!$C$8</f>
        <v>95.05999999999999</v>
      </c>
    </row>
    <row r="30" spans="1:17" ht="12.75">
      <c r="A30" s="292"/>
      <c r="B30" s="49">
        <v>5.3</v>
      </c>
      <c r="C30" s="50">
        <f t="shared" si="6"/>
        <v>18.7272</v>
      </c>
      <c r="D30" s="51">
        <f>(($B30*2+($A$22-0.2)*2)*($C$10-0.2)+$A$22*$B30*2+0.5)*'[1]Нач. данные'!$C$6+'[1]Нач. данные'!$C$8</f>
        <v>50.668</v>
      </c>
      <c r="E30" s="50">
        <f t="shared" si="7"/>
        <v>21.113999999999997</v>
      </c>
      <c r="F30" s="51">
        <f>(($B30*2+($A$22-0.2)*2)*($E$10-0.2)+$A$22*$B30*2+0.5)*'[1]Нач. данные'!$C$6+'[1]Нач. данные'!$C$8</f>
        <v>54.36</v>
      </c>
      <c r="G30" s="50">
        <f t="shared" si="8"/>
        <v>23.500799999999995</v>
      </c>
      <c r="H30" s="52">
        <f>(($B30*2+($A$22-0.2)*2)*($G$10-0.2)+$A$22*$B30*2+0.5)*'[1]Нач. данные'!$C$6+'[1]Нач. данные'!$C$8</f>
        <v>58.05199999999999</v>
      </c>
      <c r="I30" s="48"/>
      <c r="J30" s="292"/>
      <c r="K30" s="49">
        <v>6</v>
      </c>
      <c r="L30" s="50">
        <f t="shared" si="9"/>
        <v>46.1448</v>
      </c>
      <c r="M30" s="51">
        <f>(($K30*2+($J$25-0.2)*2)*($L$10-0.2)+$J$25*$K30*2+0.5)*'[1]Нач. данные'!$C$6+'[1]Нач. данные'!$C$8</f>
        <v>90.09199999999998</v>
      </c>
      <c r="N30" s="50">
        <f t="shared" si="10"/>
        <v>52.02599999999999</v>
      </c>
      <c r="O30" s="51">
        <f>(($K30*2+($J$25-0.2)*2)*($N$10-0.2)+$J$25*$K30*2+0.5)*'[1]Нач. данные'!$C$6+'[1]Нач. данные'!$C$8</f>
        <v>95.23999999999998</v>
      </c>
      <c r="P30" s="50">
        <f t="shared" si="11"/>
        <v>57.90719999999998</v>
      </c>
      <c r="Q30" s="52">
        <f>(($K30*2+($J$25-0.2)*2)*($P$10-0.2)+$J$25*$K30*2+0.5)*'[1]Нач. данные'!$C$6+'[1]Нач. данные'!$C$8</f>
        <v>100.38799999999998</v>
      </c>
    </row>
    <row r="31" spans="1:17" ht="12.75">
      <c r="A31" s="292"/>
      <c r="B31" s="49">
        <v>5.6</v>
      </c>
      <c r="C31" s="50">
        <f t="shared" si="6"/>
        <v>19.828799999999998</v>
      </c>
      <c r="D31" s="51">
        <f>(($B31*2+($A$22-0.2)*2)*($C$10-0.2)+$A$22*$B31*2+0.5)*'[1]Нач. данные'!$C$6+'[1]Нач. данные'!$C$8</f>
        <v>53.092</v>
      </c>
      <c r="E31" s="50">
        <f t="shared" si="7"/>
        <v>22.355999999999995</v>
      </c>
      <c r="F31" s="51">
        <f>(($B31*2+($A$22-0.2)*2)*($E$10-0.2)+$A$22*$B31*2+0.5)*'[1]Нач. данные'!$C$6+'[1]Нач. данные'!$C$8</f>
        <v>56.93999999999999</v>
      </c>
      <c r="G31" s="50">
        <f t="shared" si="8"/>
        <v>24.88319999999999</v>
      </c>
      <c r="H31" s="52">
        <f>(($B31*2+($A$22-0.2)*2)*($G$10-0.2)+$A$22*$B31*2+0.5)*'[1]Нач. данные'!$C$6+'[1]Нач. данные'!$C$8</f>
        <v>60.78799999999999</v>
      </c>
      <c r="I31" s="48"/>
      <c r="J31" s="292"/>
      <c r="K31" s="49">
        <v>6.5</v>
      </c>
      <c r="L31" s="50">
        <f t="shared" si="9"/>
        <v>50.12279999999999</v>
      </c>
      <c r="M31" s="51">
        <f>(($K31*2+($J$25-0.2)*2)*($L$10-0.2)+$J$25*$K31*2+0.5)*'[1]Нач. данные'!$C$6+'[1]Нач. данные'!$C$8</f>
        <v>96.232</v>
      </c>
      <c r="N31" s="50">
        <f t="shared" si="10"/>
        <v>56.51099999999999</v>
      </c>
      <c r="O31" s="51">
        <f>(($K31*2+($J$25-0.2)*2)*($N$10-0.2)+$J$25*$K31*2+0.5)*'[1]Нач. данные'!$C$6+'[1]Нач. данные'!$C$8</f>
        <v>101.63999999999999</v>
      </c>
      <c r="P31" s="50">
        <f t="shared" si="11"/>
        <v>62.89919999999998</v>
      </c>
      <c r="Q31" s="52">
        <f>(($K31*2+($J$25-0.2)*2)*($P$10-0.2)+$J$25*$K31*2+0.5)*'[1]Нач. данные'!$C$6+'[1]Нач. данные'!$C$8</f>
        <v>107.04799999999997</v>
      </c>
    </row>
    <row r="32" spans="1:17" ht="13.5" thickBot="1">
      <c r="A32" s="293"/>
      <c r="B32" s="53">
        <v>6</v>
      </c>
      <c r="C32" s="54">
        <f t="shared" si="6"/>
        <v>21.2976</v>
      </c>
      <c r="D32" s="55">
        <f>(($B32*2+($A$22-0.2)*2)*($C$10-0.2)+$A$22*$B32*2+0.5)*'[1]Нач. данные'!$C$6+'[1]Нач. данные'!$C$8</f>
        <v>56.324</v>
      </c>
      <c r="E32" s="54">
        <f t="shared" si="7"/>
        <v>24.011999999999997</v>
      </c>
      <c r="F32" s="55">
        <f>(($B32*2+($A$22-0.2)*2)*($E$10-0.2)+$A$22*$B32*2+0.5)*'[1]Нач. данные'!$C$6+'[1]Нач. данные'!$C$8</f>
        <v>60.379999999999995</v>
      </c>
      <c r="G32" s="54">
        <f t="shared" si="8"/>
        <v>26.726399999999995</v>
      </c>
      <c r="H32" s="56">
        <f>(($B32*2+($A$22-0.2)*2)*($G$10-0.2)+$A$22*$B32*2+0.5)*'[1]Нач. данные'!$C$6+'[1]Нач. данные'!$C$8</f>
        <v>64.43599999999999</v>
      </c>
      <c r="I32" s="48"/>
      <c r="J32" s="292"/>
      <c r="K32" s="49">
        <v>6.8</v>
      </c>
      <c r="L32" s="50">
        <f t="shared" si="9"/>
        <v>52.50959999999999</v>
      </c>
      <c r="M32" s="51">
        <f>(($K32*2+($J$25-0.2)*2)*($L$10-0.2)+$J$25*$K32*2+0.5)*'[1]Нач. данные'!$C$6+'[1]Нач. данные'!$C$8</f>
        <v>99.916</v>
      </c>
      <c r="N32" s="50">
        <f t="shared" si="10"/>
        <v>59.201999999999984</v>
      </c>
      <c r="O32" s="51">
        <f>(($K32*2+($J$25-0.2)*2)*($N$10-0.2)+$J$25*$K32*2+0.5)*'[1]Нач. данные'!$C$6+'[1]Нач. данные'!$C$8</f>
        <v>105.47999999999999</v>
      </c>
      <c r="P32" s="50">
        <f t="shared" si="11"/>
        <v>65.89439999999998</v>
      </c>
      <c r="Q32" s="52">
        <f>(($K32*2+($J$25-0.2)*2)*($P$10-0.2)+$J$25*$K32*2+0.5)*'[1]Нач. данные'!$C$6+'[1]Нач. данные'!$C$8</f>
        <v>111.04399999999998</v>
      </c>
    </row>
    <row r="33" spans="1:17" ht="12.75">
      <c r="A33" s="291">
        <v>2.3</v>
      </c>
      <c r="B33" s="44">
        <v>2.4</v>
      </c>
      <c r="C33" s="45">
        <f aca="true" t="shared" si="12" ref="C33:C42">($A$33-0.2)*($B33-0.2)*(C$10-0.2)</f>
        <v>9.424799999999998</v>
      </c>
      <c r="D33" s="46">
        <f>(($B33*2+($A$33-0.2)*2)*($C$10-0.2)+$A$33*$B33*2+0.5)*'[1]Нач. данные'!$C$6+'[1]Нач. данные'!$C$8</f>
        <v>29.9</v>
      </c>
      <c r="E33" s="45">
        <f aca="true" t="shared" si="13" ref="E33:E42">($A$33-0.2)*($B33-0.2)*(E$10-0.2)</f>
        <v>10.625999999999996</v>
      </c>
      <c r="F33" s="46">
        <f>(($B33*2+($A$33-0.2)*2)*($E$10-0.2)+$A$33*$B33*2+0.5)*'[1]Нач. данные'!$C$6+'[1]Нач. данные'!$C$8</f>
        <v>32.239999999999995</v>
      </c>
      <c r="G33" s="45">
        <f aca="true" t="shared" si="14" ref="G33:G42">($A$33-0.2)*($B33-0.2)*(G$10-0.2)</f>
        <v>11.827199999999994</v>
      </c>
      <c r="H33" s="47">
        <f>(($B33*2+($A$33-0.2)*2)*($G$10-0.2)+$A$33*$B33*2+0.5)*'[1]Нач. данные'!$C$6+'[1]Нач. данные'!$C$8</f>
        <v>34.58</v>
      </c>
      <c r="I33" s="48"/>
      <c r="J33" s="292"/>
      <c r="K33" s="49">
        <v>7.2</v>
      </c>
      <c r="L33" s="50">
        <f t="shared" si="9"/>
        <v>55.69199999999999</v>
      </c>
      <c r="M33" s="51">
        <f>(($K33*2+($J$25-0.2)*2)*($L$10-0.2)+$J$25*$K33*2+0.5)*'[1]Нач. данные'!$C$6+'[1]Нач. данные'!$C$8</f>
        <v>104.828</v>
      </c>
      <c r="N33" s="50">
        <f t="shared" si="10"/>
        <v>62.78999999999999</v>
      </c>
      <c r="O33" s="51">
        <f>(($K33*2+($J$25-0.2)*2)*($N$10-0.2)+$J$25*$K33*2+0.5)*'[1]Нач. данные'!$C$6+'[1]Нач. данные'!$C$8</f>
        <v>110.6</v>
      </c>
      <c r="P33" s="50">
        <f t="shared" si="11"/>
        <v>69.88799999999998</v>
      </c>
      <c r="Q33" s="52">
        <f>(($K33*2+($J$25-0.2)*2)*($P$10-0.2)+$J$25*$K33*2+0.5)*'[1]Нач. данные'!$C$6+'[1]Нач. данные'!$C$8</f>
        <v>116.37199999999999</v>
      </c>
    </row>
    <row r="34" spans="1:17" ht="12.75">
      <c r="A34" s="292"/>
      <c r="B34" s="49">
        <v>2.9</v>
      </c>
      <c r="C34" s="50">
        <f t="shared" si="12"/>
        <v>11.566799999999997</v>
      </c>
      <c r="D34" s="51">
        <f>(($B34*2+($A$33-0.2)*2)*($C$10-0.2)+$A$33*$B34*2+0.5)*'[1]Нач. данные'!$C$6+'[1]Нач. данные'!$C$8</f>
        <v>34.239999999999995</v>
      </c>
      <c r="E34" s="50">
        <f t="shared" si="13"/>
        <v>13.040999999999995</v>
      </c>
      <c r="F34" s="51">
        <f>(($B34*2+($A$33-0.2)*2)*($E$10-0.2)+$A$33*$B34*2+0.5)*'[1]Нач. данные'!$C$6+'[1]Нач. данные'!$C$8</f>
        <v>36.839999999999996</v>
      </c>
      <c r="G34" s="50">
        <f t="shared" si="14"/>
        <v>14.515199999999993</v>
      </c>
      <c r="H34" s="52">
        <f>(($B34*2+($A$33-0.2)*2)*($G$10-0.2)+$A$33*$B34*2+0.5)*'[1]Нач. данные'!$C$6+'[1]Нач. данные'!$C$8</f>
        <v>39.43999999999999</v>
      </c>
      <c r="I34" s="48"/>
      <c r="J34" s="292"/>
      <c r="K34" s="49">
        <v>7.7</v>
      </c>
      <c r="L34" s="50">
        <f t="shared" si="9"/>
        <v>59.669999999999995</v>
      </c>
      <c r="M34" s="51">
        <f>(($K34*2+($J$25-0.2)*2)*($L$10-0.2)+$J$25*$K34*2+0.5)*'[1]Нач. данные'!$C$6+'[1]Нач. данные'!$C$8</f>
        <v>110.96799999999999</v>
      </c>
      <c r="N34" s="50">
        <f t="shared" si="10"/>
        <v>67.27499999999999</v>
      </c>
      <c r="O34" s="51">
        <f>(($K34*2+($J$25-0.2)*2)*($N$10-0.2)+$J$25*$K34*2+0.5)*'[1]Нач. данные'!$C$6+'[1]Нач. данные'!$C$8</f>
        <v>116.99999999999999</v>
      </c>
      <c r="P34" s="50">
        <f t="shared" si="11"/>
        <v>74.87999999999998</v>
      </c>
      <c r="Q34" s="52">
        <f>(($K34*2+($J$25-0.2)*2)*($P$10-0.2)+$J$25*$K34*2+0.5)*'[1]Нач. данные'!$C$6+'[1]Нач. данные'!$C$8</f>
        <v>123.03199999999998</v>
      </c>
    </row>
    <row r="35" spans="1:17" ht="12.75">
      <c r="A35" s="292"/>
      <c r="B35" s="49">
        <v>3.2</v>
      </c>
      <c r="C35" s="50">
        <f t="shared" si="12"/>
        <v>12.851999999999999</v>
      </c>
      <c r="D35" s="51">
        <f>(($B35*2+($A$33-0.2)*2)*($C$10-0.2)+$A$33*$B35*2+0.5)*'[1]Нач. данные'!$C$6+'[1]Нач. данные'!$C$8</f>
        <v>36.843999999999994</v>
      </c>
      <c r="E35" s="50">
        <f t="shared" si="13"/>
        <v>14.489999999999997</v>
      </c>
      <c r="F35" s="51">
        <f>(($B35*2+($A$33-0.2)*2)*($E$10-0.2)+$A$33*$B35*2+0.5)*'[1]Нач. данные'!$C$6+'[1]Нач. данные'!$C$8</f>
        <v>39.599999999999994</v>
      </c>
      <c r="G35" s="50">
        <f t="shared" si="14"/>
        <v>16.127999999999997</v>
      </c>
      <c r="H35" s="52">
        <f>(($B35*2+($A$33-0.2)*2)*($G$10-0.2)+$A$33*$B35*2+0.5)*'[1]Нач. данные'!$C$6+'[1]Нач. данные'!$C$8</f>
        <v>42.355999999999995</v>
      </c>
      <c r="I35" s="48"/>
      <c r="J35" s="292"/>
      <c r="K35" s="49">
        <v>8</v>
      </c>
      <c r="L35" s="50">
        <f t="shared" si="9"/>
        <v>62.05679999999999</v>
      </c>
      <c r="M35" s="51">
        <f>(($K35*2+($J$25-0.2)*2)*($L$10-0.2)+$J$25*$K35*2+0.5)*'[1]Нач. данные'!$C$6+'[1]Нач. данные'!$C$8</f>
        <v>114.65199999999999</v>
      </c>
      <c r="N35" s="50">
        <f t="shared" si="10"/>
        <v>69.96599999999998</v>
      </c>
      <c r="O35" s="51">
        <f>(($K35*2+($J$25-0.2)*2)*($N$10-0.2)+$J$25*$K35*2+0.5)*'[1]Нач. данные'!$C$6+'[1]Нач. данные'!$C$8</f>
        <v>120.83999999999997</v>
      </c>
      <c r="P35" s="50">
        <f t="shared" si="11"/>
        <v>77.87519999999998</v>
      </c>
      <c r="Q35" s="52">
        <f>(($K35*2+($J$25-0.2)*2)*($P$10-0.2)+$J$25*$K35*2+0.5)*'[1]Нач. данные'!$C$6+'[1]Нач. данные'!$C$8</f>
        <v>127.02799999999998</v>
      </c>
    </row>
    <row r="36" spans="1:17" ht="12.75">
      <c r="A36" s="292"/>
      <c r="B36" s="49">
        <v>3.6</v>
      </c>
      <c r="C36" s="50">
        <f t="shared" si="12"/>
        <v>14.565599999999998</v>
      </c>
      <c r="D36" s="51">
        <f>(($B36*2+($A$33-0.2)*2)*($C$10-0.2)+$A$33*$B36*2+0.5)*'[1]Нач. данные'!$C$6+'[1]Нач. данные'!$C$8</f>
        <v>40.315999999999995</v>
      </c>
      <c r="E36" s="50">
        <f t="shared" si="13"/>
        <v>16.421999999999997</v>
      </c>
      <c r="F36" s="51">
        <f>(($B36*2+($A$33-0.2)*2)*($E$10-0.2)+$A$33*$B36*2+0.5)*'[1]Нач. данные'!$C$6+'[1]Нач. данные'!$C$8</f>
        <v>43.279999999999994</v>
      </c>
      <c r="G36" s="50">
        <f t="shared" si="14"/>
        <v>18.278399999999994</v>
      </c>
      <c r="H36" s="52">
        <f>(($B36*2+($A$33-0.2)*2)*($G$10-0.2)+$A$33*$B36*2+0.5)*'[1]Нач. данные'!$C$6+'[1]Нач. данные'!$C$8</f>
        <v>46.243999999999986</v>
      </c>
      <c r="I36" s="48"/>
      <c r="J36" s="292"/>
      <c r="K36" s="49">
        <v>8.4</v>
      </c>
      <c r="L36" s="50">
        <f t="shared" si="9"/>
        <v>65.2392</v>
      </c>
      <c r="M36" s="51">
        <f>(($K36*2+($J$25-0.2)*2)*($L$10-0.2)+$J$25*$K36*2+0.5)*'[1]Нач. данные'!$C$6+'[1]Нач. данные'!$C$8</f>
        <v>119.564</v>
      </c>
      <c r="N36" s="50">
        <f t="shared" si="10"/>
        <v>73.554</v>
      </c>
      <c r="O36" s="51">
        <f>(($K36*2+($J$25-0.2)*2)*($N$10-0.2)+$J$25*$K36*2+0.5)*'[1]Нач. данные'!$C$6+'[1]Нач. данные'!$C$8</f>
        <v>125.96</v>
      </c>
      <c r="P36" s="50">
        <f t="shared" si="11"/>
        <v>81.8688</v>
      </c>
      <c r="Q36" s="52">
        <f>(($K36*2+($J$25-0.2)*2)*($P$10-0.2)+$J$25*$K36*2+0.5)*'[1]Нач. данные'!$C$6+'[1]Нач. данные'!$C$8</f>
        <v>132.356</v>
      </c>
    </row>
    <row r="37" spans="1:17" ht="13.5" thickBot="1">
      <c r="A37" s="292"/>
      <c r="B37" s="49">
        <v>4.1</v>
      </c>
      <c r="C37" s="50">
        <f t="shared" si="12"/>
        <v>16.707599999999996</v>
      </c>
      <c r="D37" s="51">
        <f>(($B37*2+($A$33-0.2)*2)*($C$10-0.2)+$A$33*$B37*2+0.5)*'[1]Нач. данные'!$C$6+'[1]Нач. данные'!$C$8</f>
        <v>44.65599999999999</v>
      </c>
      <c r="E37" s="50">
        <f t="shared" si="13"/>
        <v>18.836999999999993</v>
      </c>
      <c r="F37" s="51">
        <f>(($B37*2+($A$33-0.2)*2)*($E$10-0.2)+$A$33*$B37*2+0.5)*'[1]Нач. данные'!$C$6+'[1]Нач. данные'!$C$8</f>
        <v>47.879999999999995</v>
      </c>
      <c r="G37" s="50">
        <f t="shared" si="14"/>
        <v>20.96639999999999</v>
      </c>
      <c r="H37" s="52">
        <f>(($B37*2+($A$33-0.2)*2)*($G$10-0.2)+$A$33*$B37*2+0.5)*'[1]Нач. данные'!$C$6+'[1]Нач. данные'!$C$8</f>
        <v>51.103999999999985</v>
      </c>
      <c r="I37" s="48"/>
      <c r="J37" s="293"/>
      <c r="K37" s="57">
        <v>8.9</v>
      </c>
      <c r="L37" s="54">
        <f t="shared" si="9"/>
        <v>69.2172</v>
      </c>
      <c r="M37" s="55">
        <f>(($K37*2+($J$25-0.2)*2)*($L$10-0.2)+$J$25*$K37*2+0.5)*'[1]Нач. данные'!$C$6+'[1]Нач. данные'!$C$8</f>
        <v>125.704</v>
      </c>
      <c r="N37" s="54">
        <f t="shared" si="10"/>
        <v>78.03899999999999</v>
      </c>
      <c r="O37" s="55">
        <f>(($K37*2+($J$25-0.2)*2)*($N$10-0.2)+$J$25*$K37*2+0.5)*'[1]Нач. данные'!$C$6+'[1]Нач. данные'!$C$8</f>
        <v>132.35999999999999</v>
      </c>
      <c r="P37" s="54">
        <f t="shared" si="11"/>
        <v>86.86079999999998</v>
      </c>
      <c r="Q37" s="56">
        <f>(($K37*2+($J$25-0.2)*2)*($P$10-0.2)+$J$25*$K37*2+0.5)*'[1]Нач. данные'!$C$6+'[1]Нач. данные'!$C$8</f>
        <v>139.01599999999996</v>
      </c>
    </row>
    <row r="38" spans="1:17" ht="12.75">
      <c r="A38" s="292"/>
      <c r="B38" s="49">
        <v>4.4</v>
      </c>
      <c r="C38" s="50">
        <f t="shared" si="12"/>
        <v>17.9928</v>
      </c>
      <c r="D38" s="51">
        <f>(($B38*2+($A$33-0.2)*2)*($C$10-0.2)+$A$33*$B38*2+0.5)*'[1]Нач. данные'!$C$6+'[1]Нач. данные'!$C$8</f>
        <v>47.26</v>
      </c>
      <c r="E38" s="50">
        <f t="shared" si="13"/>
        <v>20.285999999999994</v>
      </c>
      <c r="F38" s="51">
        <f>(($B38*2+($A$33-0.2)*2)*($E$10-0.2)+$A$33*$B38*2+0.5)*'[1]Нач. данные'!$C$6+'[1]Нач. данные'!$C$8</f>
        <v>50.64</v>
      </c>
      <c r="G38" s="50">
        <f t="shared" si="14"/>
        <v>22.579199999999993</v>
      </c>
      <c r="H38" s="52">
        <f>(($B38*2+($A$33-0.2)*2)*($G$10-0.2)+$A$33*$B38*2+0.5)*'[1]Нач. данные'!$C$6+'[1]Нач. данные'!$C$8</f>
        <v>54.019999999999996</v>
      </c>
      <c r="I38" s="48"/>
      <c r="J38" s="291">
        <v>4.4</v>
      </c>
      <c r="K38" s="44">
        <v>4.4</v>
      </c>
      <c r="L38" s="45">
        <f aca="true" t="shared" si="15" ref="L38:L50">($J$38-0.2)*($K38-0.2)*(L$10-0.2)</f>
        <v>35.985600000000005</v>
      </c>
      <c r="M38" s="46">
        <f>(($K38*2+($J$38-0.2)*2)*($L$10-0.2)+$J$38*$K38*2+0.5)*'[1]Нач. данные'!$C$6+'[1]Нач. данные'!$C$8</f>
        <v>74.30800000000002</v>
      </c>
      <c r="N38" s="45">
        <f aca="true" t="shared" si="16" ref="N38:N50">($J$38-0.2)*($K38-0.2)*(N$10-0.2)</f>
        <v>40.571999999999996</v>
      </c>
      <c r="O38" s="46">
        <f>(($K38*2+($J$38-0.2)*2)*($N$10-0.2)+$J$38*$K38*2+0.5)*'[1]Нач. данные'!$C$6+'[1]Нач. данные'!$C$8</f>
        <v>78.78</v>
      </c>
      <c r="P38" s="45">
        <f aca="true" t="shared" si="17" ref="P38:P50">($J$38-0.2)*($K38-0.2)*(P$10-0.2)</f>
        <v>45.15839999999999</v>
      </c>
      <c r="Q38" s="47">
        <f>(($K38*2+($J$38-0.2)*2)*($P$10-0.2)+$J$38*$K38*2+0.5)*'[1]Нач. данные'!$C$6+'[1]Нач. данные'!$C$8</f>
        <v>83.25200000000001</v>
      </c>
    </row>
    <row r="39" spans="1:17" ht="12.75">
      <c r="A39" s="292"/>
      <c r="B39" s="49">
        <v>4.8</v>
      </c>
      <c r="C39" s="50">
        <f t="shared" si="12"/>
        <v>19.7064</v>
      </c>
      <c r="D39" s="51">
        <f>(($B39*2+($A$33-0.2)*2)*($C$10-0.2)+$A$33*$B39*2+0.5)*'[1]Нач. данные'!$C$6+'[1]Нач. данные'!$C$8</f>
        <v>50.732</v>
      </c>
      <c r="E39" s="50">
        <f t="shared" si="13"/>
        <v>22.217999999999993</v>
      </c>
      <c r="F39" s="51">
        <f>(($B39*2+($A$33-0.2)*2)*($E$10-0.2)+$A$33*$B39*2+0.5)*'[1]Нач. данные'!$C$6+'[1]Нач. данные'!$C$8</f>
        <v>54.31999999999999</v>
      </c>
      <c r="G39" s="50">
        <f t="shared" si="14"/>
        <v>24.72959999999999</v>
      </c>
      <c r="H39" s="52">
        <f>(($B39*2+($A$33-0.2)*2)*($G$10-0.2)+$A$33*$B39*2+0.5)*'[1]Нач. данные'!$C$6+'[1]Нач. данные'!$C$8</f>
        <v>57.90799999999999</v>
      </c>
      <c r="I39" s="48"/>
      <c r="J39" s="292"/>
      <c r="K39" s="49">
        <v>4.8</v>
      </c>
      <c r="L39" s="50">
        <f t="shared" si="15"/>
        <v>39.412800000000004</v>
      </c>
      <c r="M39" s="51">
        <f>(($K39*2+($J$38-0.2)*2)*($L$10-0.2)+$J$38*$K39*2+0.5)*'[1]Нач. данные'!$C$6+'[1]Нач. данные'!$C$8</f>
        <v>79.46000000000001</v>
      </c>
      <c r="N39" s="50">
        <f t="shared" si="16"/>
        <v>44.436</v>
      </c>
      <c r="O39" s="51">
        <f>(($K39*2+($J$38-0.2)*2)*($N$10-0.2)+$J$38*$K39*2+0.5)*'[1]Нач. данные'!$C$6+'[1]Нач. данные'!$C$8</f>
        <v>84.14</v>
      </c>
      <c r="P39" s="50">
        <f t="shared" si="17"/>
        <v>49.459199999999996</v>
      </c>
      <c r="Q39" s="52">
        <f>(($K39*2+($J$38-0.2)*2)*($P$10-0.2)+$J$38*$K39*2+0.5)*'[1]Нач. данные'!$C$6+'[1]Нач. данные'!$C$8</f>
        <v>88.82</v>
      </c>
    </row>
    <row r="40" spans="1:17" ht="12.75">
      <c r="A40" s="292"/>
      <c r="B40" s="49">
        <v>5.3</v>
      </c>
      <c r="C40" s="50">
        <f t="shared" si="12"/>
        <v>21.848399999999994</v>
      </c>
      <c r="D40" s="51">
        <f>(($B40*2+($A$33-0.2)*2)*($C$10-0.2)+$A$33*$B40*2+0.5)*'[1]Нач. данные'!$C$6+'[1]Нач. данные'!$C$8</f>
        <v>55.071999999999996</v>
      </c>
      <c r="E40" s="50">
        <f t="shared" si="13"/>
        <v>24.632999999999992</v>
      </c>
      <c r="F40" s="51">
        <f>(($B40*2+($A$33-0.2)*2)*($E$10-0.2)+$A$33*$B40*2+0.5)*'[1]Нач. данные'!$C$6+'[1]Нач. данные'!$C$8</f>
        <v>58.91999999999999</v>
      </c>
      <c r="G40" s="50">
        <f t="shared" si="14"/>
        <v>27.41759999999999</v>
      </c>
      <c r="H40" s="52">
        <f>(($B40*2+($A$33-0.2)*2)*($G$10-0.2)+$A$33*$B40*2+0.5)*'[1]Нач. данные'!$C$6+'[1]Нач. данные'!$C$8</f>
        <v>62.76799999999999</v>
      </c>
      <c r="I40" s="48"/>
      <c r="J40" s="292"/>
      <c r="K40" s="49">
        <v>5.3</v>
      </c>
      <c r="L40" s="50">
        <f t="shared" si="15"/>
        <v>43.696799999999996</v>
      </c>
      <c r="M40" s="51">
        <f>(($K40*2+($J$38-0.2)*2)*($L$10-0.2)+$J$38*$K40*2+0.5)*'[1]Нач. данные'!$C$6+'[1]Нач. данные'!$C$8</f>
        <v>85.9</v>
      </c>
      <c r="N40" s="50">
        <f t="shared" si="16"/>
        <v>49.26599999999999</v>
      </c>
      <c r="O40" s="51">
        <f>(($K40*2+($J$38-0.2)*2)*($N$10-0.2)+$J$38*$K40*2+0.5)*'[1]Нач. данные'!$C$6+'[1]Нач. данные'!$C$8</f>
        <v>90.84</v>
      </c>
      <c r="P40" s="50">
        <f t="shared" si="17"/>
        <v>54.835199999999986</v>
      </c>
      <c r="Q40" s="52">
        <f>(($K40*2+($J$38-0.2)*2)*($P$10-0.2)+$J$38*$K40*2+0.5)*'[1]Нач. данные'!$C$6+'[1]Нач. данные'!$C$8</f>
        <v>95.78</v>
      </c>
    </row>
    <row r="41" spans="1:17" ht="12.75">
      <c r="A41" s="292"/>
      <c r="B41" s="49">
        <v>5.6</v>
      </c>
      <c r="C41" s="50">
        <f t="shared" si="12"/>
        <v>23.133599999999994</v>
      </c>
      <c r="D41" s="51">
        <f>(($B41*2+($A$33-0.2)*2)*($C$10-0.2)+$A$33*$B41*2+0.5)*'[1]Нач. данные'!$C$6+'[1]Нач. данные'!$C$8</f>
        <v>57.675999999999995</v>
      </c>
      <c r="E41" s="50">
        <f t="shared" si="13"/>
        <v>26.08199999999999</v>
      </c>
      <c r="F41" s="51">
        <f>(($B41*2+($A$33-0.2)*2)*($E$10-0.2)+$A$33*$B41*2+0.5)*'[1]Нач. данные'!$C$6+'[1]Нач. данные'!$C$8</f>
        <v>61.67999999999999</v>
      </c>
      <c r="G41" s="50">
        <f t="shared" si="14"/>
        <v>29.030399999999986</v>
      </c>
      <c r="H41" s="52">
        <f>(($B41*2+($A$33-0.2)*2)*($G$10-0.2)+$A$33*$B41*2+0.5)*'[1]Нач. данные'!$C$6+'[1]Нач. данные'!$C$8</f>
        <v>65.684</v>
      </c>
      <c r="I41" s="48"/>
      <c r="J41" s="292"/>
      <c r="K41" s="49">
        <v>5.6</v>
      </c>
      <c r="L41" s="50">
        <f t="shared" si="15"/>
        <v>46.2672</v>
      </c>
      <c r="M41" s="51">
        <f>(($K41*2+($J$38-0.2)*2)*($L$10-0.2)+$J$38*$K41*2+0.5)*'[1]Нач. данные'!$C$6+'[1]Нач. данные'!$C$8</f>
        <v>89.76400000000001</v>
      </c>
      <c r="N41" s="50">
        <f t="shared" si="16"/>
        <v>52.163999999999994</v>
      </c>
      <c r="O41" s="51">
        <f>(($K41*2+($J$38-0.2)*2)*($N$10-0.2)+$J$38*$K41*2+0.5)*'[1]Нач. данные'!$C$6+'[1]Нач. данные'!$C$8</f>
        <v>94.86</v>
      </c>
      <c r="P41" s="50">
        <f t="shared" si="17"/>
        <v>58.06079999999999</v>
      </c>
      <c r="Q41" s="52">
        <f>(($K41*2+($J$38-0.2)*2)*($P$10-0.2)+$J$38*$K41*2+0.5)*'[1]Нач. данные'!$C$6+'[1]Нач. данные'!$C$8</f>
        <v>99.95599999999999</v>
      </c>
    </row>
    <row r="42" spans="1:17" ht="13.5" thickBot="1">
      <c r="A42" s="293"/>
      <c r="B42" s="53">
        <v>6</v>
      </c>
      <c r="C42" s="54">
        <f t="shared" si="12"/>
        <v>24.847199999999997</v>
      </c>
      <c r="D42" s="55">
        <f>(($B42*2+($A$33-0.2)*2)*($C$10-0.2)+$A$33*$B42*2+0.5)*'[1]Нач. данные'!$C$6+'[1]Нач. данные'!$C$8</f>
        <v>61.147999999999996</v>
      </c>
      <c r="E42" s="54">
        <f t="shared" si="13"/>
        <v>28.013999999999992</v>
      </c>
      <c r="F42" s="55">
        <f>(($B42*2+($A$33-0.2)*2)*($E$10-0.2)+$A$33*$B42*2+0.5)*'[1]Нач. данные'!$C$6+'[1]Нач. данные'!$C$8</f>
        <v>65.36</v>
      </c>
      <c r="G42" s="54">
        <f t="shared" si="14"/>
        <v>31.18079999999999</v>
      </c>
      <c r="H42" s="56">
        <f>(($B42*2+($A$33-0.2)*2)*($G$10-0.2)+$A$33*$B42*2+0.5)*'[1]Нач. данные'!$C$6+'[1]Нач. данные'!$C$8</f>
        <v>69.57199999999999</v>
      </c>
      <c r="I42" s="48"/>
      <c r="J42" s="292"/>
      <c r="K42" s="49">
        <v>6</v>
      </c>
      <c r="L42" s="50">
        <f t="shared" si="15"/>
        <v>49.6944</v>
      </c>
      <c r="M42" s="51">
        <f>(($K42*2+($J$38-0.2)*2)*($L$10-0.2)+$J$38*$K42*2+0.5)*'[1]Нач. данные'!$C$6+'[1]Нач. данные'!$C$8</f>
        <v>94.916</v>
      </c>
      <c r="N42" s="50">
        <f t="shared" si="16"/>
        <v>56.02799999999999</v>
      </c>
      <c r="O42" s="51">
        <f>(($K42*2+($J$38-0.2)*2)*($N$10-0.2)+$J$38*$K42*2+0.5)*'[1]Нач. данные'!$C$6+'[1]Нач. данные'!$C$8</f>
        <v>100.22</v>
      </c>
      <c r="P42" s="50">
        <f t="shared" si="17"/>
        <v>62.36159999999999</v>
      </c>
      <c r="Q42" s="52">
        <f>(($K42*2+($J$38-0.2)*2)*($P$10-0.2)+$J$38*$K42*2+0.5)*'[1]Нач. данные'!$C$6+'[1]Нач. данные'!$C$8</f>
        <v>105.524</v>
      </c>
    </row>
    <row r="43" spans="1:17" ht="12.75">
      <c r="A43" s="291">
        <v>2.6</v>
      </c>
      <c r="B43" s="44">
        <v>2.4</v>
      </c>
      <c r="C43" s="45">
        <f aca="true" t="shared" si="18" ref="C43:C55">($A$43-0.2)*($B43-0.2)*(C$10-0.2)</f>
        <v>10.771199999999999</v>
      </c>
      <c r="D43" s="46">
        <f>(($B43*2+($A$43-0.2)*2)*($C$10-0.2)+$A$43*$B43*2+0.5)*'[1]Нач. данные'!$C$6+'[1]Нач. данные'!$C$8</f>
        <v>32.564</v>
      </c>
      <c r="E43" s="45">
        <f aca="true" t="shared" si="19" ref="E43:E55">($A$43-0.2)*($B43-0.2)*(E$10-0.2)</f>
        <v>12.143999999999998</v>
      </c>
      <c r="F43" s="46">
        <f>(($B43*2+($A$43-0.2)*2)*($E$10-0.2)+$A$43*$B43*2+0.5)*'[1]Нач. данные'!$C$6+'[1]Нач. данные'!$C$8</f>
        <v>35.06</v>
      </c>
      <c r="G43" s="45">
        <f aca="true" t="shared" si="20" ref="G43:G55">($A$43-0.2)*($B43-0.2)*(G$10-0.2)</f>
        <v>13.516799999999996</v>
      </c>
      <c r="H43" s="47">
        <f>(($B43*2+($A$43-0.2)*2)*($G$10-0.2)+$A$43*$B43*2+0.5)*'[1]Нач. данные'!$C$6+'[1]Нач. данные'!$C$8</f>
        <v>37.556</v>
      </c>
      <c r="I43" s="48"/>
      <c r="J43" s="292"/>
      <c r="K43" s="49">
        <v>6.5</v>
      </c>
      <c r="L43" s="50">
        <f t="shared" si="15"/>
        <v>53.9784</v>
      </c>
      <c r="M43" s="51">
        <f>(($K43*2+($J$38-0.2)*2)*($L$10-0.2)+$J$38*$K43*2+0.5)*'[1]Нач. данные'!$C$6+'[1]Нач. данные'!$C$8</f>
        <v>101.356</v>
      </c>
      <c r="N43" s="50">
        <f t="shared" si="16"/>
        <v>60.858</v>
      </c>
      <c r="O43" s="51">
        <f>(($K43*2+($J$38-0.2)*2)*($N$10-0.2)+$J$38*$K43*2+0.5)*'[1]Нач. данные'!$C$6+'[1]Нач. данные'!$C$8</f>
        <v>106.91999999999999</v>
      </c>
      <c r="P43" s="50">
        <f t="shared" si="17"/>
        <v>67.73759999999999</v>
      </c>
      <c r="Q43" s="52">
        <f>(($K43*2+($J$38-0.2)*2)*($P$10-0.2)+$J$38*$K43*2+0.5)*'[1]Нач. данные'!$C$6+'[1]Нач. данные'!$C$8</f>
        <v>112.48399999999998</v>
      </c>
    </row>
    <row r="44" spans="1:17" ht="12.75">
      <c r="A44" s="292"/>
      <c r="B44" s="49">
        <v>2.9</v>
      </c>
      <c r="C44" s="50">
        <f t="shared" si="18"/>
        <v>13.219199999999999</v>
      </c>
      <c r="D44" s="51">
        <f>(($B44*2+($A$43-0.2)*2)*($C$10-0.2)+$A$43*$B44*2+0.5)*'[1]Нач. данные'!$C$6+'[1]Нач. данные'!$C$8</f>
        <v>37.204</v>
      </c>
      <c r="E44" s="50">
        <f t="shared" si="19"/>
        <v>14.903999999999998</v>
      </c>
      <c r="F44" s="51">
        <f>(($B44*2+($A$43-0.2)*2)*($E$10-0.2)+$A$43*$B44*2+0.5)*'[1]Нач. данные'!$C$6+'[1]Нач. данные'!$C$8</f>
        <v>39.96</v>
      </c>
      <c r="G44" s="50">
        <f t="shared" si="20"/>
        <v>16.588799999999996</v>
      </c>
      <c r="H44" s="52">
        <f>(($B44*2+($A$43-0.2)*2)*($G$10-0.2)+$A$43*$B44*2+0.5)*'[1]Нач. данные'!$C$6+'[1]Нач. данные'!$C$8</f>
        <v>42.715999999999994</v>
      </c>
      <c r="I44" s="48"/>
      <c r="J44" s="292"/>
      <c r="K44" s="49">
        <v>6.8</v>
      </c>
      <c r="L44" s="50">
        <f t="shared" si="15"/>
        <v>56.5488</v>
      </c>
      <c r="M44" s="51">
        <f>(($K44*2+($J$38-0.2)*2)*($L$10-0.2)+$J$38*$K44*2+0.5)*'[1]Нач. данные'!$C$6+'[1]Нач. данные'!$C$8</f>
        <v>105.22</v>
      </c>
      <c r="N44" s="50">
        <f t="shared" si="16"/>
        <v>63.75599999999999</v>
      </c>
      <c r="O44" s="51">
        <f>(($K44*2+($J$38-0.2)*2)*($N$10-0.2)+$J$38*$K44*2+0.5)*'[1]Нач. данные'!$C$6+'[1]Нач. данные'!$C$8</f>
        <v>110.94</v>
      </c>
      <c r="P44" s="50">
        <f t="shared" si="17"/>
        <v>70.96319999999999</v>
      </c>
      <c r="Q44" s="52">
        <f>(($K44*2+($J$38-0.2)*2)*($P$10-0.2)+$J$38*$K44*2+0.5)*'[1]Нач. данные'!$C$6+'[1]Нач. данные'!$C$8</f>
        <v>116.66</v>
      </c>
    </row>
    <row r="45" spans="1:17" ht="12.75">
      <c r="A45" s="292"/>
      <c r="B45" s="49">
        <v>3.2</v>
      </c>
      <c r="C45" s="50">
        <f t="shared" si="18"/>
        <v>14.687999999999999</v>
      </c>
      <c r="D45" s="51">
        <f>(($B45*2+($A$43-0.2)*2)*($C$10-0.2)+$A$43*$B45*2+0.5)*'[1]Нач. данные'!$C$6+'[1]Нач. данные'!$C$8</f>
        <v>39.988</v>
      </c>
      <c r="E45" s="50">
        <f t="shared" si="19"/>
        <v>16.56</v>
      </c>
      <c r="F45" s="51">
        <f>(($B45*2+($A$43-0.2)*2)*($E$10-0.2)+$A$43*$B45*2+0.5)*'[1]Нач. данные'!$C$6+'[1]Нач. данные'!$C$8</f>
        <v>42.9</v>
      </c>
      <c r="G45" s="50">
        <f t="shared" si="20"/>
        <v>18.431999999999995</v>
      </c>
      <c r="H45" s="52">
        <f>(($B45*2+($A$43-0.2)*2)*($G$10-0.2)+$A$43*$B45*2+0.5)*'[1]Нач. данные'!$C$6+'[1]Нач. данные'!$C$8</f>
        <v>45.812</v>
      </c>
      <c r="I45" s="48"/>
      <c r="J45" s="292"/>
      <c r="K45" s="49">
        <v>7.2</v>
      </c>
      <c r="L45" s="50">
        <f t="shared" si="15"/>
        <v>59.976000000000006</v>
      </c>
      <c r="M45" s="51">
        <f>(($K45*2+($J$38-0.2)*2)*($L$10-0.2)+$J$38*$K45*2+0.5)*'[1]Нач. данные'!$C$6+'[1]Нач. данные'!$C$8</f>
        <v>110.37200000000001</v>
      </c>
      <c r="N45" s="50">
        <f t="shared" si="16"/>
        <v>67.62</v>
      </c>
      <c r="O45" s="51">
        <f>(($K45*2+($J$38-0.2)*2)*($N$10-0.2)+$J$38*$K45*2+0.5)*'[1]Нач. данные'!$C$6+'[1]Нач. данные'!$C$8</f>
        <v>116.30000000000001</v>
      </c>
      <c r="P45" s="50">
        <f t="shared" si="17"/>
        <v>75.264</v>
      </c>
      <c r="Q45" s="52">
        <f>(($K45*2+($J$38-0.2)*2)*($P$10-0.2)+$J$38*$K45*2+0.5)*'[1]Нач. данные'!$C$6+'[1]Нач. данные'!$C$8</f>
        <v>122.22800000000001</v>
      </c>
    </row>
    <row r="46" spans="1:17" ht="12.75">
      <c r="A46" s="292"/>
      <c r="B46" s="49">
        <v>3.6</v>
      </c>
      <c r="C46" s="50">
        <f t="shared" si="18"/>
        <v>16.6464</v>
      </c>
      <c r="D46" s="51">
        <f>(($B46*2+($A$43-0.2)*2)*($C$10-0.2)+$A$43*$B46*2+0.5)*'[1]Нач. данные'!$C$6+'[1]Нач. данные'!$C$8</f>
        <v>43.7</v>
      </c>
      <c r="E46" s="50">
        <f t="shared" si="19"/>
        <v>18.767999999999997</v>
      </c>
      <c r="F46" s="51">
        <f>(($B46*2+($A$43-0.2)*2)*($E$10-0.2)+$A$43*$B46*2+0.5)*'[1]Нач. данные'!$C$6+'[1]Нач. данные'!$C$8</f>
        <v>46.82</v>
      </c>
      <c r="G46" s="50">
        <f t="shared" si="20"/>
        <v>20.889599999999998</v>
      </c>
      <c r="H46" s="52">
        <f>(($B46*2+($A$43-0.2)*2)*($G$10-0.2)+$A$43*$B46*2+0.5)*'[1]Нач. данные'!$C$6+'[1]Нач. данные'!$C$8</f>
        <v>49.94</v>
      </c>
      <c r="I46" s="48"/>
      <c r="J46" s="292"/>
      <c r="K46" s="49">
        <v>7.7</v>
      </c>
      <c r="L46" s="50">
        <f t="shared" si="15"/>
        <v>64.26</v>
      </c>
      <c r="M46" s="51">
        <f>(($K46*2+($J$38-0.2)*2)*($L$10-0.2)+$J$38*$K46*2+0.5)*'[1]Нач. данные'!$C$6+'[1]Нач. данные'!$C$8</f>
        <v>116.81200000000001</v>
      </c>
      <c r="N46" s="50">
        <f t="shared" si="16"/>
        <v>72.44999999999999</v>
      </c>
      <c r="O46" s="51">
        <f>(($K46*2+($J$38-0.2)*2)*($N$10-0.2)+$J$38*$K46*2+0.5)*'[1]Нач. данные'!$C$6+'[1]Нач. данные'!$C$8</f>
        <v>123</v>
      </c>
      <c r="P46" s="50">
        <f t="shared" si="17"/>
        <v>80.63999999999999</v>
      </c>
      <c r="Q46" s="52">
        <f>(($K46*2+($J$38-0.2)*2)*($P$10-0.2)+$J$38*$K46*2+0.5)*'[1]Нач. данные'!$C$6+'[1]Нач. данные'!$C$8</f>
        <v>129.188</v>
      </c>
    </row>
    <row r="47" spans="1:17" ht="12.75">
      <c r="A47" s="292"/>
      <c r="B47" s="49">
        <v>4.1</v>
      </c>
      <c r="C47" s="50">
        <f t="shared" si="18"/>
        <v>19.094399999999997</v>
      </c>
      <c r="D47" s="51">
        <f>(($B47*2+($A$43-0.2)*2)*($C$10-0.2)+$A$43*$B47*2+0.5)*'[1]Нач. данные'!$C$6+'[1]Нач. данные'!$C$8</f>
        <v>48.34</v>
      </c>
      <c r="E47" s="50">
        <f t="shared" si="19"/>
        <v>21.52799999999999</v>
      </c>
      <c r="F47" s="51">
        <f>(($B47*2+($A$43-0.2)*2)*($E$10-0.2)+$A$43*$B47*2+0.5)*'[1]Нач. данные'!$C$6+'[1]Нач. данные'!$C$8</f>
        <v>51.72</v>
      </c>
      <c r="G47" s="50">
        <f t="shared" si="20"/>
        <v>23.96159999999999</v>
      </c>
      <c r="H47" s="52">
        <f>(($B47*2+($A$43-0.2)*2)*($G$10-0.2)+$A$43*$B47*2+0.5)*'[1]Нач. данные'!$C$6+'[1]Нач. данные'!$C$8</f>
        <v>55.099999999999994</v>
      </c>
      <c r="I47" s="48"/>
      <c r="J47" s="292"/>
      <c r="K47" s="49">
        <v>8</v>
      </c>
      <c r="L47" s="50">
        <f t="shared" si="15"/>
        <v>66.8304</v>
      </c>
      <c r="M47" s="51">
        <f>(($K47*2+($J$38-0.2)*2)*($L$10-0.2)+$J$38*$K47*2+0.5)*'[1]Нач. данные'!$C$6+'[1]Нач. данные'!$C$8</f>
        <v>120.676</v>
      </c>
      <c r="N47" s="50">
        <f t="shared" si="16"/>
        <v>75.34799999999998</v>
      </c>
      <c r="O47" s="51">
        <f>(($K47*2+($J$38-0.2)*2)*($N$10-0.2)+$J$38*$K47*2+0.5)*'[1]Нач. данные'!$C$6+'[1]Нач. данные'!$C$8</f>
        <v>127.02</v>
      </c>
      <c r="P47" s="50">
        <f t="shared" si="17"/>
        <v>83.86559999999999</v>
      </c>
      <c r="Q47" s="52">
        <f>(($K47*2+($J$38-0.2)*2)*($P$10-0.2)+$J$38*$K47*2+0.5)*'[1]Нач. данные'!$C$6+'[1]Нач. данные'!$C$8</f>
        <v>133.36399999999998</v>
      </c>
    </row>
    <row r="48" spans="1:17" ht="12.75">
      <c r="A48" s="292"/>
      <c r="B48" s="49">
        <v>4.4</v>
      </c>
      <c r="C48" s="50">
        <f t="shared" si="18"/>
        <v>20.563200000000002</v>
      </c>
      <c r="D48" s="51">
        <f>(($B48*2+($A$43-0.2)*2)*($C$10-0.2)+$A$43*$B48*2+0.5)*'[1]Нач. данные'!$C$6+'[1]Нач. данные'!$C$8</f>
        <v>51.12400000000001</v>
      </c>
      <c r="E48" s="50">
        <f t="shared" si="19"/>
        <v>23.183999999999997</v>
      </c>
      <c r="F48" s="51">
        <f>(($B48*2+($A$43-0.2)*2)*($E$10-0.2)+$A$43*$B48*2+0.5)*'[1]Нач. данные'!$C$6+'[1]Нач. данные'!$C$8</f>
        <v>54.660000000000004</v>
      </c>
      <c r="G48" s="50">
        <f t="shared" si="20"/>
        <v>25.804799999999997</v>
      </c>
      <c r="H48" s="52">
        <f>(($B48*2+($A$43-0.2)*2)*($G$10-0.2)+$A$43*$B48*2+0.5)*'[1]Нач. данные'!$C$6+'[1]Нач. данные'!$C$8</f>
        <v>58.196</v>
      </c>
      <c r="I48" s="48"/>
      <c r="J48" s="292"/>
      <c r="K48" s="49">
        <v>8.4</v>
      </c>
      <c r="L48" s="50">
        <f t="shared" si="15"/>
        <v>70.25760000000001</v>
      </c>
      <c r="M48" s="51">
        <f>(($K48*2+($J$38-0.2)*2)*($L$10-0.2)+$J$38*$K48*2+0.5)*'[1]Нач. данные'!$C$6+'[1]Нач. данные'!$C$8</f>
        <v>125.82800000000003</v>
      </c>
      <c r="N48" s="50">
        <f t="shared" si="16"/>
        <v>79.212</v>
      </c>
      <c r="O48" s="51">
        <f>(($K48*2+($J$38-0.2)*2)*($N$10-0.2)+$J$38*$K48*2+0.5)*'[1]Нач. данные'!$C$6+'[1]Нач. данные'!$C$8</f>
        <v>132.38000000000002</v>
      </c>
      <c r="P48" s="50">
        <f t="shared" si="17"/>
        <v>88.1664</v>
      </c>
      <c r="Q48" s="52">
        <f>(($K48*2+($J$38-0.2)*2)*($P$10-0.2)+$J$38*$K48*2+0.5)*'[1]Нач. данные'!$C$6+'[1]Нач. данные'!$C$8</f>
        <v>138.93200000000002</v>
      </c>
    </row>
    <row r="49" spans="1:17" ht="12.75">
      <c r="A49" s="292"/>
      <c r="B49" s="49">
        <v>4.8</v>
      </c>
      <c r="C49" s="50">
        <f t="shared" si="18"/>
        <v>22.5216</v>
      </c>
      <c r="D49" s="51">
        <f>(($B49*2+($A$43-0.2)*2)*($C$10-0.2)+$A$43*$B49*2+0.5)*'[1]Нач. данные'!$C$6+'[1]Нач. данные'!$C$8</f>
        <v>54.836</v>
      </c>
      <c r="E49" s="50">
        <f t="shared" si="19"/>
        <v>25.391999999999996</v>
      </c>
      <c r="F49" s="51">
        <f>(($B49*2+($A$43-0.2)*2)*($E$10-0.2)+$A$43*$B49*2+0.5)*'[1]Нач. данные'!$C$6+'[1]Нач. данные'!$C$8</f>
        <v>58.58</v>
      </c>
      <c r="G49" s="50">
        <f t="shared" si="20"/>
        <v>28.262399999999992</v>
      </c>
      <c r="H49" s="52">
        <f>(($B49*2+($A$43-0.2)*2)*($G$10-0.2)+$A$43*$B49*2+0.5)*'[1]Нач. данные'!$C$6+'[1]Нач. данные'!$C$8</f>
        <v>62.32399999999999</v>
      </c>
      <c r="I49" s="48"/>
      <c r="J49" s="292"/>
      <c r="K49" s="58">
        <v>8.9</v>
      </c>
      <c r="L49" s="50">
        <f t="shared" si="15"/>
        <v>74.54160000000002</v>
      </c>
      <c r="M49" s="51">
        <f>(($K49*2+($J$38-0.2)*2)*($L$10-0.2)+$J$38*$K49*2+0.5)*'[1]Нач. данные'!$C$6+'[1]Нач. данные'!$C$8</f>
        <v>132.26800000000003</v>
      </c>
      <c r="N49" s="50">
        <f t="shared" si="16"/>
        <v>84.042</v>
      </c>
      <c r="O49" s="51">
        <f>(($K49*2+($J$38-0.2)*2)*($N$10-0.2)+$J$38*$K49*2+0.5)*'[1]Нач. данные'!$C$6+'[1]Нач. данные'!$C$8</f>
        <v>139.08</v>
      </c>
      <c r="P49" s="50">
        <f t="shared" si="17"/>
        <v>93.5424</v>
      </c>
      <c r="Q49" s="52">
        <f>(($K49*2+($J$38-0.2)*2)*($P$10-0.2)+$J$38*$K49*2+0.5)*'[1]Нач. данные'!$C$6+'[1]Нач. данные'!$C$8</f>
        <v>145.892</v>
      </c>
    </row>
    <row r="50" spans="1:17" ht="13.5" thickBot="1">
      <c r="A50" s="292"/>
      <c r="B50" s="49">
        <v>5.3</v>
      </c>
      <c r="C50" s="50">
        <f t="shared" si="18"/>
        <v>24.969599999999996</v>
      </c>
      <c r="D50" s="51">
        <f>(($B50*2+($A$43-0.2)*2)*($C$10-0.2)+$A$43*$B50*2+0.5)*'[1]Нач. данные'!$C$6+'[1]Нач. данные'!$C$8</f>
        <v>59.476</v>
      </c>
      <c r="E50" s="50">
        <f t="shared" si="19"/>
        <v>28.151999999999994</v>
      </c>
      <c r="F50" s="51">
        <f>(($B50*2+($A$43-0.2)*2)*($E$10-0.2)+$A$43*$B50*2+0.5)*'[1]Нач. данные'!$C$6+'[1]Нач. данные'!$C$8</f>
        <v>63.47999999999999</v>
      </c>
      <c r="G50" s="50">
        <f t="shared" si="20"/>
        <v>31.33439999999999</v>
      </c>
      <c r="H50" s="52">
        <f>(($B50*2+($A$43-0.2)*2)*($G$10-0.2)+$A$43*$B50*2+0.5)*'[1]Нач. данные'!$C$6+'[1]Нач. данные'!$C$8</f>
        <v>67.484</v>
      </c>
      <c r="I50" s="48"/>
      <c r="J50" s="293"/>
      <c r="K50" s="57">
        <v>9.2</v>
      </c>
      <c r="L50" s="54">
        <f t="shared" si="15"/>
        <v>77.11200000000001</v>
      </c>
      <c r="M50" s="55">
        <f>(($K50*2+($J$38-0.2)*2)*($L$10-0.2)+$J$38*$K50*2+0.5)*'[1]Нач. данные'!$C$6+'[1]Нач. данные'!$C$8</f>
        <v>136.132</v>
      </c>
      <c r="N50" s="54">
        <f t="shared" si="16"/>
        <v>86.94</v>
      </c>
      <c r="O50" s="55">
        <f>(($K50*2+($J$38-0.2)*2)*($N$10-0.2)+$J$38*$K50*2+0.5)*'[1]Нач. данные'!$C$6+'[1]Нач. данные'!$C$8</f>
        <v>143.09999999999997</v>
      </c>
      <c r="P50" s="54">
        <f t="shared" si="17"/>
        <v>96.768</v>
      </c>
      <c r="Q50" s="56">
        <f>(($K50*2+($J$38-0.2)*2)*($P$10-0.2)+$J$38*$K50*2+0.5)*'[1]Нач. данные'!$C$6+'[1]Нач. данные'!$C$8</f>
        <v>150.06799999999998</v>
      </c>
    </row>
    <row r="51" spans="1:17" ht="12.75">
      <c r="A51" s="292"/>
      <c r="B51" s="49">
        <v>5.6</v>
      </c>
      <c r="C51" s="50">
        <f t="shared" si="18"/>
        <v>26.438399999999998</v>
      </c>
      <c r="D51" s="51">
        <f>(($B51*2+($A$43-0.2)*2)*($C$10-0.2)+$A$43*$B51*2+0.5)*'[1]Нач. данные'!$C$6+'[1]Нач. данные'!$C$8</f>
        <v>62.26</v>
      </c>
      <c r="E51" s="50">
        <f t="shared" si="19"/>
        <v>29.807999999999996</v>
      </c>
      <c r="F51" s="51">
        <f>(($B51*2+($A$43-0.2)*2)*($E$10-0.2)+$A$43*$B51*2+0.5)*'[1]Нач. данные'!$C$6+'[1]Нач. данные'!$C$8</f>
        <v>66.41999999999999</v>
      </c>
      <c r="G51" s="50">
        <f t="shared" si="20"/>
        <v>33.17759999999999</v>
      </c>
      <c r="H51" s="52">
        <f>(($B51*2+($A$43-0.2)*2)*($G$10-0.2)+$A$43*$B51*2+0.5)*'[1]Нач. данные'!$C$6+'[1]Нач. данные'!$C$8</f>
        <v>70.57999999999998</v>
      </c>
      <c r="I51" s="48"/>
      <c r="J51" s="291">
        <v>4.7</v>
      </c>
      <c r="K51" s="44">
        <v>4.8</v>
      </c>
      <c r="L51" s="45">
        <f aca="true" t="shared" si="21" ref="L51:L63">($J$51-0.2)*($K51-0.2)*(L$10-0.2)</f>
        <v>42.228</v>
      </c>
      <c r="M51" s="46">
        <f>(($K51*2+($J$51-0.2)*2)*($L$10-0.2)+$J$51*$K51*2+0.5)*'[1]Нач. данные'!$C$6+'[1]Нач. данные'!$C$8</f>
        <v>83.564</v>
      </c>
      <c r="N51" s="45">
        <f aca="true" t="shared" si="22" ref="N51:N63">($J$51-0.2)*($K51-0.2)*(N$10-0.2)</f>
        <v>47.60999999999999</v>
      </c>
      <c r="O51" s="46">
        <f>(($K51*2+($J$51-0.2)*2)*($N$10-0.2)+$J$51*$K51*2+0.5)*'[1]Нач. данные'!$C$6+'[1]Нач. данные'!$C$8</f>
        <v>88.4</v>
      </c>
      <c r="P51" s="45">
        <f aca="true" t="shared" si="23" ref="P51:P63">($J$51-0.2)*($K51-0.2)*(P$10-0.2)</f>
        <v>52.99199999999999</v>
      </c>
      <c r="Q51" s="47">
        <f>(($K51*2+($J$51-0.2)*2)*($P$10-0.2)+$J$51*$K51*2+0.5)*'[1]Нач. данные'!$C$6+'[1]Нач. данные'!$C$8</f>
        <v>93.23599999999999</v>
      </c>
    </row>
    <row r="52" spans="1:17" ht="12.75">
      <c r="A52" s="292"/>
      <c r="B52" s="49">
        <v>6</v>
      </c>
      <c r="C52" s="50">
        <f t="shared" si="18"/>
        <v>28.3968</v>
      </c>
      <c r="D52" s="51">
        <f>(($B52*2+($A$43-0.2)*2)*($C$10-0.2)+$A$43*$B52*2+0.5)*'[1]Нач. данные'!$C$6+'[1]Нач. данные'!$C$8</f>
        <v>65.97200000000001</v>
      </c>
      <c r="E52" s="50">
        <f t="shared" si="19"/>
        <v>32.016</v>
      </c>
      <c r="F52" s="51">
        <f>(($B52*2+($A$43-0.2)*2)*($E$10-0.2)+$A$43*$B52*2+0.5)*'[1]Нач. данные'!$C$6+'[1]Нач. данные'!$C$8</f>
        <v>70.34</v>
      </c>
      <c r="G52" s="50">
        <f t="shared" si="20"/>
        <v>35.6352</v>
      </c>
      <c r="H52" s="52">
        <f>(($B52*2+($A$43-0.2)*2)*($G$10-0.2)+$A$43*$B52*2+0.5)*'[1]Нач. данные'!$C$6+'[1]Нач. данные'!$C$8</f>
        <v>74.708</v>
      </c>
      <c r="I52" s="48"/>
      <c r="J52" s="292"/>
      <c r="K52" s="49">
        <v>5.3</v>
      </c>
      <c r="L52" s="50">
        <f t="shared" si="21"/>
        <v>46.818</v>
      </c>
      <c r="M52" s="51">
        <f>(($K52*2+($J$51-0.2)*2)*($L$10-0.2)+$J$51*$K52*2+0.5)*'[1]Нач. данные'!$C$6+'[1]Нач. данные'!$C$8</f>
        <v>90.304</v>
      </c>
      <c r="N52" s="50">
        <f t="shared" si="22"/>
        <v>52.785</v>
      </c>
      <c r="O52" s="51">
        <f>(($K52*2+($J$51-0.2)*2)*($N$10-0.2)+$J$51*$K52*2+0.5)*'[1]Нач. данные'!$C$6+'[1]Нач. данные'!$C$8</f>
        <v>95.4</v>
      </c>
      <c r="P52" s="50">
        <f t="shared" si="23"/>
        <v>58.75199999999999</v>
      </c>
      <c r="Q52" s="52">
        <f>(($K52*2+($J$51-0.2)*2)*($P$10-0.2)+$J$51*$K52*2+0.5)*'[1]Нач. данные'!$C$6+'[1]Нач. данные'!$C$8</f>
        <v>100.496</v>
      </c>
    </row>
    <row r="53" spans="1:17" ht="12.75">
      <c r="A53" s="292"/>
      <c r="B53" s="49">
        <v>6.5</v>
      </c>
      <c r="C53" s="50">
        <f t="shared" si="18"/>
        <v>30.8448</v>
      </c>
      <c r="D53" s="51">
        <f>(($B53*2+($A$43-0.2)*2)*($C$10-0.2)+$A$43*$B53*2+0.5)*'[1]Нач. данные'!$C$6+'[1]Нач. данные'!$C$8</f>
        <v>70.61200000000001</v>
      </c>
      <c r="E53" s="50">
        <f t="shared" si="19"/>
        <v>34.775999999999996</v>
      </c>
      <c r="F53" s="51">
        <f>(($B53*2+($A$43-0.2)*2)*($E$10-0.2)+$A$43*$B53*2+0.5)*'[1]Нач. данные'!$C$6+'[1]Нач. данные'!$C$8</f>
        <v>75.24000000000001</v>
      </c>
      <c r="G53" s="50">
        <f t="shared" si="20"/>
        <v>38.70719999999999</v>
      </c>
      <c r="H53" s="52">
        <f>(($B53*2+($A$43-0.2)*2)*($G$10-0.2)+$A$43*$B53*2+0.5)*'[1]Нач. данные'!$C$6+'[1]Нач. данные'!$C$8</f>
        <v>79.868</v>
      </c>
      <c r="I53" s="48"/>
      <c r="J53" s="292"/>
      <c r="K53" s="49">
        <v>5.6</v>
      </c>
      <c r="L53" s="50">
        <f t="shared" si="21"/>
        <v>49.571999999999996</v>
      </c>
      <c r="M53" s="51">
        <f>(($K53*2+($J$51-0.2)*2)*($L$10-0.2)+$J$51*$K53*2+0.5)*'[1]Нач. данные'!$C$6+'[1]Нач. данные'!$C$8</f>
        <v>94.348</v>
      </c>
      <c r="N53" s="50">
        <f t="shared" si="22"/>
        <v>55.889999999999986</v>
      </c>
      <c r="O53" s="51">
        <f>(($K53*2+($J$51-0.2)*2)*($N$10-0.2)+$J$51*$K53*2+0.5)*'[1]Нач. данные'!$C$6+'[1]Нач. данные'!$C$8</f>
        <v>99.6</v>
      </c>
      <c r="P53" s="50">
        <f t="shared" si="23"/>
        <v>62.207999999999984</v>
      </c>
      <c r="Q53" s="52">
        <f>(($K53*2+($J$51-0.2)*2)*($P$10-0.2)+$J$51*$K53*2+0.5)*'[1]Нач. данные'!$C$6+'[1]Нач. данные'!$C$8</f>
        <v>104.85199999999999</v>
      </c>
    </row>
    <row r="54" spans="1:17" ht="12.75">
      <c r="A54" s="292"/>
      <c r="B54" s="49">
        <v>6.8</v>
      </c>
      <c r="C54" s="50">
        <f t="shared" si="18"/>
        <v>32.313599999999994</v>
      </c>
      <c r="D54" s="51">
        <f>(($B54*2+($A$43-0.2)*2)*($C$10-0.2)+$A$43*$B54*2+0.5)*'[1]Нач. данные'!$C$6+'[1]Нач. данные'!$C$8</f>
        <v>73.39599999999999</v>
      </c>
      <c r="E54" s="50">
        <f t="shared" si="19"/>
        <v>36.431999999999995</v>
      </c>
      <c r="F54" s="51">
        <f>(($B54*2+($A$43-0.2)*2)*($E$10-0.2)+$A$43*$B54*2+0.5)*'[1]Нач. данные'!$C$6+'[1]Нач. данные'!$C$8</f>
        <v>78.17999999999999</v>
      </c>
      <c r="G54" s="50">
        <f t="shared" si="20"/>
        <v>40.55039999999999</v>
      </c>
      <c r="H54" s="52">
        <f>(($B54*2+($A$43-0.2)*2)*($G$10-0.2)+$A$43*$B54*2+0.5)*'[1]Нач. данные'!$C$6+'[1]Нач. данные'!$C$8</f>
        <v>82.964</v>
      </c>
      <c r="I54" s="48"/>
      <c r="J54" s="292"/>
      <c r="K54" s="49">
        <v>6</v>
      </c>
      <c r="L54" s="50">
        <f t="shared" si="21"/>
        <v>53.244</v>
      </c>
      <c r="M54" s="51">
        <f>(($K54*2+($J$51-0.2)*2)*($L$10-0.2)+$J$51*$K54*2+0.5)*'[1]Нач. данные'!$C$6+'[1]Нач. данные'!$C$8</f>
        <v>99.74000000000001</v>
      </c>
      <c r="N54" s="50">
        <f t="shared" si="22"/>
        <v>60.02999999999999</v>
      </c>
      <c r="O54" s="51">
        <f>(($K54*2+($J$51-0.2)*2)*($N$10-0.2)+$J$51*$K54*2+0.5)*'[1]Нач. данные'!$C$6+'[1]Нач. данные'!$C$8</f>
        <v>105.2</v>
      </c>
      <c r="P54" s="50">
        <f t="shared" si="23"/>
        <v>66.81599999999999</v>
      </c>
      <c r="Q54" s="52">
        <f>(($K54*2+($J$51-0.2)*2)*($P$10-0.2)+$J$51*$K54*2+0.5)*'[1]Нач. данные'!$C$6+'[1]Нач. данные'!$C$8</f>
        <v>110.66</v>
      </c>
    </row>
    <row r="55" spans="1:17" ht="13.5" thickBot="1">
      <c r="A55" s="293"/>
      <c r="B55" s="53">
        <v>7.2</v>
      </c>
      <c r="C55" s="54">
        <f t="shared" si="18"/>
        <v>34.272000000000006</v>
      </c>
      <c r="D55" s="55">
        <f>(($B55*2+($A$43-0.2)*2)*($C$10-0.2)+$A$43*$B55*2+0.5)*'[1]Нач. данные'!$C$6+'[1]Нач. данные'!$C$8</f>
        <v>77.108</v>
      </c>
      <c r="E55" s="54">
        <f t="shared" si="19"/>
        <v>38.64</v>
      </c>
      <c r="F55" s="55">
        <f>(($B55*2+($A$43-0.2)*2)*($E$10-0.2)+$A$43*$B55*2+0.5)*'[1]Нач. данные'!$C$6+'[1]Нач. данные'!$C$8</f>
        <v>82.1</v>
      </c>
      <c r="G55" s="54">
        <f t="shared" si="20"/>
        <v>43.007999999999996</v>
      </c>
      <c r="H55" s="56">
        <f>(($B55*2+($A$43-0.2)*2)*($G$10-0.2)+$A$43*$B55*2+0.5)*'[1]Нач. данные'!$C$6+'[1]Нач. данные'!$C$8</f>
        <v>87.092</v>
      </c>
      <c r="I55" s="48"/>
      <c r="J55" s="292"/>
      <c r="K55" s="49">
        <v>6.5</v>
      </c>
      <c r="L55" s="50">
        <f t="shared" si="21"/>
        <v>57.833999999999996</v>
      </c>
      <c r="M55" s="51">
        <f>(($K55*2+($J$51-0.2)*2)*($L$10-0.2)+$J$51*$K55*2+0.5)*'[1]Нач. данные'!$C$6+'[1]Нач. данные'!$C$8</f>
        <v>106.48</v>
      </c>
      <c r="N55" s="50">
        <f t="shared" si="22"/>
        <v>65.20499999999998</v>
      </c>
      <c r="O55" s="51">
        <f>(($K55*2+($J$51-0.2)*2)*($N$10-0.2)+$J$51*$K55*2+0.5)*'[1]Нач. данные'!$C$6+'[1]Нач. данные'!$C$8</f>
        <v>112.19999999999999</v>
      </c>
      <c r="P55" s="50">
        <f t="shared" si="23"/>
        <v>72.57599999999998</v>
      </c>
      <c r="Q55" s="52">
        <f>(($K55*2+($J$51-0.2)*2)*($P$10-0.2)+$J$51*$K55*2+0.5)*'[1]Нач. данные'!$C$6+'[1]Нач. данные'!$C$8</f>
        <v>117.91999999999999</v>
      </c>
    </row>
    <row r="56" spans="1:17" ht="12.75">
      <c r="A56" s="291">
        <v>2.9</v>
      </c>
      <c r="B56" s="44">
        <v>2.9</v>
      </c>
      <c r="C56" s="45">
        <f aca="true" t="shared" si="24" ref="C56:C68">($A$56-0.2)*($B56-0.2)*(C$10-0.2)</f>
        <v>14.871599999999997</v>
      </c>
      <c r="D56" s="46">
        <f>(($B56*2+($A$56-0.2)*2)*($C$10-0.2)+$A$56*$B56*2+0.5)*'[1]Нач. данные'!$C$6+'[1]Нач. данные'!$C$8</f>
        <v>40.168</v>
      </c>
      <c r="E56" s="45">
        <f aca="true" t="shared" si="25" ref="E56:E68">($A$56-0.2)*($B56-0.2)*(E$10-0.2)</f>
        <v>16.766999999999996</v>
      </c>
      <c r="F56" s="46">
        <f>(($B56*2+($A$56-0.2)*2)*($E$10-0.2)+$A$56*$B56*2+0.5)*'[1]Нач. данные'!$C$6+'[1]Нач. данные'!$C$8</f>
        <v>43.08</v>
      </c>
      <c r="G56" s="45">
        <f aca="true" t="shared" si="26" ref="G56:G68">($A$56-0.2)*($B56-0.2)*(G$10-0.2)</f>
        <v>18.66239999999999</v>
      </c>
      <c r="H56" s="47">
        <f>(($B56*2+($A$56-0.2)*2)*($G$10-0.2)+$A$56*$B56*2+0.5)*'[1]Нач. данные'!$C$6+'[1]Нач. данные'!$C$8</f>
        <v>45.99199999999999</v>
      </c>
      <c r="I56" s="48"/>
      <c r="J56" s="292"/>
      <c r="K56" s="49">
        <v>6.8</v>
      </c>
      <c r="L56" s="50">
        <f t="shared" si="21"/>
        <v>60.588</v>
      </c>
      <c r="M56" s="51">
        <f>(($K56*2+($J$51-0.2)*2)*($L$10-0.2)+$J$51*$K56*2+0.5)*'[1]Нач. данные'!$C$6+'[1]Нач. данные'!$C$8</f>
        <v>110.524</v>
      </c>
      <c r="N56" s="50">
        <f t="shared" si="22"/>
        <v>68.30999999999999</v>
      </c>
      <c r="O56" s="51">
        <f>(($K56*2+($J$51-0.2)*2)*($N$10-0.2)+$J$51*$K56*2+0.5)*'[1]Нач. данные'!$C$6+'[1]Нач. данные'!$C$8</f>
        <v>116.4</v>
      </c>
      <c r="P56" s="50">
        <f t="shared" si="23"/>
        <v>76.03199999999998</v>
      </c>
      <c r="Q56" s="52">
        <f>(($K56*2+($J$51-0.2)*2)*($P$10-0.2)+$J$51*$K56*2+0.5)*'[1]Нач. данные'!$C$6+'[1]Нач. данные'!$C$8</f>
        <v>122.276</v>
      </c>
    </row>
    <row r="57" spans="1:17" ht="12.75">
      <c r="A57" s="292"/>
      <c r="B57" s="49">
        <v>3.2</v>
      </c>
      <c r="C57" s="50">
        <f t="shared" si="24"/>
        <v>16.524</v>
      </c>
      <c r="D57" s="51">
        <f>(($B57*2+($A$56-0.2)*2)*($C$10-0.2)+$A$56*$B57*2+0.5)*'[1]Нач. данные'!$C$6+'[1]Нач. данные'!$C$8</f>
        <v>43.132000000000005</v>
      </c>
      <c r="E57" s="50">
        <f t="shared" si="25"/>
        <v>18.63</v>
      </c>
      <c r="F57" s="51">
        <f>(($B57*2+($A$56-0.2)*2)*($E$10-0.2)+$A$56*$B57*2+0.5)*'[1]Нач. данные'!$C$6+'[1]Нач. данные'!$C$8</f>
        <v>46.2</v>
      </c>
      <c r="G57" s="50">
        <f t="shared" si="26"/>
        <v>20.735999999999997</v>
      </c>
      <c r="H57" s="52">
        <f>(($B57*2+($A$56-0.2)*2)*($G$10-0.2)+$A$56*$B57*2+0.5)*'[1]Нач. данные'!$C$6+'[1]Нач. данные'!$C$8</f>
        <v>49.268</v>
      </c>
      <c r="I57" s="48"/>
      <c r="J57" s="292"/>
      <c r="K57" s="49">
        <v>7.2</v>
      </c>
      <c r="L57" s="50">
        <f t="shared" si="21"/>
        <v>64.26</v>
      </c>
      <c r="M57" s="51">
        <f>(($K57*2+($J$51-0.2)*2)*($L$10-0.2)+$J$51*$K57*2+0.5)*'[1]Нач. данные'!$C$6+'[1]Нач. данные'!$C$8</f>
        <v>115.916</v>
      </c>
      <c r="N57" s="50">
        <f t="shared" si="22"/>
        <v>72.44999999999999</v>
      </c>
      <c r="O57" s="51">
        <f>(($K57*2+($J$51-0.2)*2)*($N$10-0.2)+$J$51*$K57*2+0.5)*'[1]Нач. данные'!$C$6+'[1]Нач. данные'!$C$8</f>
        <v>122</v>
      </c>
      <c r="P57" s="50">
        <f t="shared" si="23"/>
        <v>80.63999999999999</v>
      </c>
      <c r="Q57" s="52">
        <f>(($K57*2+($J$51-0.2)*2)*($P$10-0.2)+$J$51*$K57*2+0.5)*'[1]Нач. данные'!$C$6+'[1]Нач. данные'!$C$8</f>
        <v>128.084</v>
      </c>
    </row>
    <row r="58" spans="1:17" ht="12.75">
      <c r="A58" s="292"/>
      <c r="B58" s="49">
        <v>3.6</v>
      </c>
      <c r="C58" s="50">
        <f t="shared" si="24"/>
        <v>18.7272</v>
      </c>
      <c r="D58" s="51">
        <f>(($B58*2+($A$56-0.2)*2)*($C$10-0.2)+$A$56*$B58*2+0.5)*'[1]Нач. данные'!$C$6+'[1]Нач. данные'!$C$8</f>
        <v>47.084</v>
      </c>
      <c r="E58" s="50">
        <f t="shared" si="25"/>
        <v>21.113999999999997</v>
      </c>
      <c r="F58" s="51">
        <f>(($B58*2+($A$56-0.2)*2)*($E$10-0.2)+$A$56*$B58*2+0.5)*'[1]Нач. данные'!$C$6+'[1]Нач. данные'!$C$8</f>
        <v>50.36</v>
      </c>
      <c r="G58" s="50">
        <f t="shared" si="26"/>
        <v>23.500799999999995</v>
      </c>
      <c r="H58" s="52">
        <f>(($B58*2+($A$56-0.2)*2)*($G$10-0.2)+$A$56*$B58*2+0.5)*'[1]Нач. данные'!$C$6+'[1]Нач. данные'!$C$8</f>
        <v>53.635999999999996</v>
      </c>
      <c r="I58" s="48"/>
      <c r="J58" s="292"/>
      <c r="K58" s="49">
        <v>7.7</v>
      </c>
      <c r="L58" s="50">
        <f t="shared" si="21"/>
        <v>68.85</v>
      </c>
      <c r="M58" s="51">
        <f>(($K58*2+($J$51-0.2)*2)*($L$10-0.2)+$J$51*$K58*2+0.5)*'[1]Нач. данные'!$C$6+'[1]Нач. данные'!$C$8</f>
        <v>122.656</v>
      </c>
      <c r="N58" s="50">
        <f t="shared" si="22"/>
        <v>77.625</v>
      </c>
      <c r="O58" s="51">
        <f>(($K58*2+($J$51-0.2)*2)*($N$10-0.2)+$J$51*$K58*2+0.5)*'[1]Нач. данные'!$C$6+'[1]Нач. данные'!$C$8</f>
        <v>129</v>
      </c>
      <c r="P58" s="50">
        <f t="shared" si="23"/>
        <v>86.39999999999999</v>
      </c>
      <c r="Q58" s="52">
        <f>(($K58*2+($J$51-0.2)*2)*($P$10-0.2)+$J$51*$K58*2+0.5)*'[1]Нач. данные'!$C$6+'[1]Нач. данные'!$C$8</f>
        <v>135.344</v>
      </c>
    </row>
    <row r="59" spans="1:17" ht="12.75">
      <c r="A59" s="292"/>
      <c r="B59" s="49">
        <v>4.1</v>
      </c>
      <c r="C59" s="50">
        <f t="shared" si="24"/>
        <v>21.481199999999994</v>
      </c>
      <c r="D59" s="51">
        <f>(($B59*2+($A$56-0.2)*2)*($C$10-0.2)+$A$56*$B59*2+0.5)*'[1]Нач. данные'!$C$6+'[1]Нач. данные'!$C$8</f>
        <v>52.023999999999994</v>
      </c>
      <c r="E59" s="50">
        <f t="shared" si="25"/>
        <v>24.218999999999994</v>
      </c>
      <c r="F59" s="51">
        <f>(($B59*2+($A$56-0.2)*2)*($E$10-0.2)+$A$56*$B59*2+0.5)*'[1]Нач. данные'!$C$6+'[1]Нач. данные'!$C$8</f>
        <v>55.55999999999999</v>
      </c>
      <c r="G59" s="50">
        <f t="shared" si="26"/>
        <v>26.95679999999999</v>
      </c>
      <c r="H59" s="52">
        <f>(($B59*2+($A$56-0.2)*2)*($G$10-0.2)+$A$56*$B59*2+0.5)*'[1]Нач. данные'!$C$6+'[1]Нач. данные'!$C$8</f>
        <v>59.09599999999999</v>
      </c>
      <c r="I59" s="48"/>
      <c r="J59" s="292"/>
      <c r="K59" s="49">
        <v>8</v>
      </c>
      <c r="L59" s="50">
        <f t="shared" si="21"/>
        <v>71.604</v>
      </c>
      <c r="M59" s="51">
        <f>(($K59*2+($J$51-0.2)*2)*($L$10-0.2)+$J$51*$K59*2+0.5)*'[1]Нач. данные'!$C$6+'[1]Нач. данные'!$C$8</f>
        <v>126.7</v>
      </c>
      <c r="N59" s="50">
        <f t="shared" si="22"/>
        <v>80.73</v>
      </c>
      <c r="O59" s="51">
        <f>(($K59*2+($J$51-0.2)*2)*($N$10-0.2)+$J$51*$K59*2+0.5)*'[1]Нач. данные'!$C$6+'[1]Нач. данные'!$C$8</f>
        <v>133.2</v>
      </c>
      <c r="P59" s="50">
        <f t="shared" si="23"/>
        <v>89.856</v>
      </c>
      <c r="Q59" s="52">
        <f>(($K59*2+($J$51-0.2)*2)*($P$10-0.2)+$J$51*$K59*2+0.5)*'[1]Нач. данные'!$C$6+'[1]Нач. данные'!$C$8</f>
        <v>139.7</v>
      </c>
    </row>
    <row r="60" spans="1:17" ht="12.75">
      <c r="A60" s="292"/>
      <c r="B60" s="49">
        <v>4.4</v>
      </c>
      <c r="C60" s="50">
        <f t="shared" si="24"/>
        <v>23.1336</v>
      </c>
      <c r="D60" s="51">
        <f>(($B60*2+($A$56-0.2)*2)*($C$10-0.2)+$A$56*$B60*2+0.5)*'[1]Нач. данные'!$C$6+'[1]Нач. данные'!$C$8</f>
        <v>54.988</v>
      </c>
      <c r="E60" s="50">
        <f t="shared" si="25"/>
        <v>26.081999999999997</v>
      </c>
      <c r="F60" s="51">
        <f>(($B60*2+($A$56-0.2)*2)*($E$10-0.2)+$A$56*$B60*2+0.5)*'[1]Нач. данные'!$C$6+'[1]Нач. данные'!$C$8</f>
        <v>58.67999999999999</v>
      </c>
      <c r="G60" s="50">
        <f t="shared" si="26"/>
        <v>29.030399999999997</v>
      </c>
      <c r="H60" s="52">
        <f>(($B60*2+($A$56-0.2)*2)*($G$10-0.2)+$A$56*$B60*2+0.5)*'[1]Нач. данные'!$C$6+'[1]Нач. данные'!$C$8</f>
        <v>62.371999999999986</v>
      </c>
      <c r="I60" s="48"/>
      <c r="J60" s="292"/>
      <c r="K60" s="49">
        <v>8.4</v>
      </c>
      <c r="L60" s="50">
        <f t="shared" si="21"/>
        <v>75.27600000000001</v>
      </c>
      <c r="M60" s="51">
        <f>(($K60*2+($J$51-0.2)*2)*($L$10-0.2)+$J$51*$K60*2+0.5)*'[1]Нач. данные'!$C$6+'[1]Нач. данные'!$C$8</f>
        <v>132.092</v>
      </c>
      <c r="N60" s="50">
        <f t="shared" si="22"/>
        <v>84.87</v>
      </c>
      <c r="O60" s="51">
        <f>(($K60*2+($J$51-0.2)*2)*($N$10-0.2)+$J$51*$K60*2+0.5)*'[1]Нач. данные'!$C$6+'[1]Нач. данные'!$C$8</f>
        <v>138.8</v>
      </c>
      <c r="P60" s="50">
        <f t="shared" si="23"/>
        <v>94.464</v>
      </c>
      <c r="Q60" s="52">
        <f>(($K60*2+($J$51-0.2)*2)*($P$10-0.2)+$J$51*$K60*2+0.5)*'[1]Нач. данные'!$C$6+'[1]Нач. данные'!$C$8</f>
        <v>145.50799999999998</v>
      </c>
    </row>
    <row r="61" spans="1:17" ht="12.75">
      <c r="A61" s="292"/>
      <c r="B61" s="49">
        <v>4.8</v>
      </c>
      <c r="C61" s="50">
        <f t="shared" si="24"/>
        <v>25.336799999999997</v>
      </c>
      <c r="D61" s="51">
        <f>(($B61*2+($A$56-0.2)*2)*($C$10-0.2)+$A$56*$B61*2+0.5)*'[1]Нач. данные'!$C$6+'[1]Нач. данные'!$C$8</f>
        <v>58.94</v>
      </c>
      <c r="E61" s="50">
        <f t="shared" si="25"/>
        <v>28.565999999999992</v>
      </c>
      <c r="F61" s="51">
        <f>(($B61*2+($A$56-0.2)*2)*($E$10-0.2)+$A$56*$B61*2+0.5)*'[1]Нач. данные'!$C$6+'[1]Нач. данные'!$C$8</f>
        <v>62.84</v>
      </c>
      <c r="G61" s="50">
        <f t="shared" si="26"/>
        <v>31.79519999999999</v>
      </c>
      <c r="H61" s="52">
        <f>(($B61*2+($A$56-0.2)*2)*($G$10-0.2)+$A$56*$B61*2+0.5)*'[1]Нач. данные'!$C$6+'[1]Нач. данные'!$C$8</f>
        <v>66.74</v>
      </c>
      <c r="I61" s="48"/>
      <c r="J61" s="292"/>
      <c r="K61" s="58">
        <v>8.9</v>
      </c>
      <c r="L61" s="50">
        <f t="shared" si="21"/>
        <v>79.86600000000001</v>
      </c>
      <c r="M61" s="51">
        <f>(($K61*2+($J$51-0.2)*2)*($L$10-0.2)+$J$51*$K61*2+0.5)*'[1]Нач. данные'!$C$6+'[1]Нач. данные'!$C$8</f>
        <v>138.83200000000002</v>
      </c>
      <c r="N61" s="50">
        <f t="shared" si="22"/>
        <v>90.045</v>
      </c>
      <c r="O61" s="51">
        <f>(($K61*2+($J$51-0.2)*2)*($N$10-0.2)+$J$51*$K61*2+0.5)*'[1]Нач. данные'!$C$6+'[1]Нач. данные'!$C$8</f>
        <v>145.8</v>
      </c>
      <c r="P61" s="50">
        <f t="shared" si="23"/>
        <v>100.224</v>
      </c>
      <c r="Q61" s="52">
        <f>(($K61*2+($J$51-0.2)*2)*($P$10-0.2)+$J$51*$K61*2+0.5)*'[1]Нач. данные'!$C$6+'[1]Нач. данные'!$C$8</f>
        <v>152.768</v>
      </c>
    </row>
    <row r="62" spans="1:17" ht="12.75">
      <c r="A62" s="292"/>
      <c r="B62" s="49">
        <v>5.3</v>
      </c>
      <c r="C62" s="50">
        <f t="shared" si="24"/>
        <v>28.090799999999994</v>
      </c>
      <c r="D62" s="51">
        <f>(($B62*2+($A$56-0.2)*2)*($C$10-0.2)+$A$56*$B62*2+0.5)*'[1]Нач. данные'!$C$6+'[1]Нач. данные'!$C$8</f>
        <v>63.879999999999995</v>
      </c>
      <c r="E62" s="50">
        <f t="shared" si="25"/>
        <v>31.670999999999992</v>
      </c>
      <c r="F62" s="51">
        <f>(($B62*2+($A$56-0.2)*2)*($E$10-0.2)+$A$56*$B62*2+0.5)*'[1]Нач. данные'!$C$6+'[1]Нач. данные'!$C$8</f>
        <v>68.03999999999999</v>
      </c>
      <c r="G62" s="50">
        <f t="shared" si="26"/>
        <v>35.25119999999999</v>
      </c>
      <c r="H62" s="52">
        <f>(($B62*2+($A$56-0.2)*2)*($G$10-0.2)+$A$56*$B62*2+0.5)*'[1]Нач. данные'!$C$6+'[1]Нач. данные'!$C$8</f>
        <v>72.19999999999999</v>
      </c>
      <c r="I62" s="48"/>
      <c r="J62" s="292"/>
      <c r="K62" s="58">
        <v>9.2</v>
      </c>
      <c r="L62" s="50">
        <f t="shared" si="21"/>
        <v>82.62</v>
      </c>
      <c r="M62" s="51">
        <f>(($K62*2+($J$51-0.2)*2)*($L$10-0.2)+$J$51*$K62*2+0.5)*'[1]Нач. данные'!$C$6+'[1]Нач. данные'!$C$8</f>
        <v>142.87599999999998</v>
      </c>
      <c r="N62" s="50">
        <f t="shared" si="22"/>
        <v>93.14999999999999</v>
      </c>
      <c r="O62" s="51">
        <f>(($K62*2+($J$51-0.2)*2)*($N$10-0.2)+$J$51*$K62*2+0.5)*'[1]Нач. данные'!$C$6+'[1]Нач. данные'!$C$8</f>
        <v>149.99999999999997</v>
      </c>
      <c r="P62" s="50">
        <f t="shared" si="23"/>
        <v>103.67999999999998</v>
      </c>
      <c r="Q62" s="52">
        <f>(($K62*2+($J$51-0.2)*2)*($P$10-0.2)+$J$51*$K62*2+0.5)*'[1]Нач. данные'!$C$6+'[1]Нач. данные'!$C$8</f>
        <v>157.12399999999997</v>
      </c>
    </row>
    <row r="63" spans="1:17" ht="13.5" thickBot="1">
      <c r="A63" s="292"/>
      <c r="B63" s="49">
        <v>5.6</v>
      </c>
      <c r="C63" s="50">
        <f t="shared" si="24"/>
        <v>29.743199999999995</v>
      </c>
      <c r="D63" s="51">
        <f>(($B63*2+($A$56-0.2)*2)*($C$10-0.2)+$A$56*$B63*2+0.5)*'[1]Нач. данные'!$C$6+'[1]Нач. данные'!$C$8</f>
        <v>66.844</v>
      </c>
      <c r="E63" s="50">
        <f t="shared" si="25"/>
        <v>33.53399999999999</v>
      </c>
      <c r="F63" s="51">
        <f>(($B63*2+($A$56-0.2)*2)*($E$10-0.2)+$A$56*$B63*2+0.5)*'[1]Нач. данные'!$C$6+'[1]Нач. данные'!$C$8</f>
        <v>71.16</v>
      </c>
      <c r="G63" s="50">
        <f t="shared" si="26"/>
        <v>37.32479999999998</v>
      </c>
      <c r="H63" s="52">
        <f>(($B63*2+($A$56-0.2)*2)*($G$10-0.2)+$A$56*$B63*2+0.5)*'[1]Нач. данные'!$C$6+'[1]Нач. данные'!$C$8</f>
        <v>75.47599999999998</v>
      </c>
      <c r="I63" s="48"/>
      <c r="J63" s="293"/>
      <c r="K63" s="57">
        <v>9.6</v>
      </c>
      <c r="L63" s="54">
        <f t="shared" si="21"/>
        <v>86.29200000000002</v>
      </c>
      <c r="M63" s="55">
        <f>(($K63*2+($J$51-0.2)*2)*($L$10-0.2)+$J$51*$K63*2+0.5)*'[1]Нач. данные'!$C$6+'[1]Нач. данные'!$C$8</f>
        <v>148.268</v>
      </c>
      <c r="N63" s="54">
        <f t="shared" si="22"/>
        <v>97.29</v>
      </c>
      <c r="O63" s="55">
        <f>(($K63*2+($J$51-0.2)*2)*($N$10-0.2)+$J$51*$K63*2+0.5)*'[1]Нач. данные'!$C$6+'[1]Нач. данные'!$C$8</f>
        <v>155.6</v>
      </c>
      <c r="P63" s="54">
        <f t="shared" si="23"/>
        <v>108.288</v>
      </c>
      <c r="Q63" s="56">
        <f>(($K63*2+($J$51-0.2)*2)*($P$10-0.2)+$J$51*$K63*2+0.5)*'[1]Нач. данные'!$C$6+'[1]Нач. данные'!$C$8</f>
        <v>162.932</v>
      </c>
    </row>
    <row r="64" spans="1:17" ht="12.75">
      <c r="A64" s="292"/>
      <c r="B64" s="49">
        <v>6</v>
      </c>
      <c r="C64" s="50">
        <f t="shared" si="24"/>
        <v>31.946399999999997</v>
      </c>
      <c r="D64" s="51">
        <f>(($B64*2+($A$56-0.2)*2)*($C$10-0.2)+$A$56*$B64*2+0.5)*'[1]Нач. данные'!$C$6+'[1]Нач. данные'!$C$8</f>
        <v>70.79599999999999</v>
      </c>
      <c r="E64" s="50">
        <f t="shared" si="25"/>
        <v>36.017999999999994</v>
      </c>
      <c r="F64" s="51">
        <f>(($B64*2+($A$56-0.2)*2)*($E$10-0.2)+$A$56*$B64*2+0.5)*'[1]Нач. данные'!$C$6+'[1]Нач. данные'!$C$8</f>
        <v>75.32</v>
      </c>
      <c r="G64" s="50">
        <f t="shared" si="26"/>
        <v>40.08959999999999</v>
      </c>
      <c r="H64" s="52">
        <f>(($B64*2+($A$56-0.2)*2)*($G$10-0.2)+$A$56*$B64*2+0.5)*'[1]Нач. данные'!$C$6+'[1]Нач. данные'!$C$8</f>
        <v>79.844</v>
      </c>
      <c r="I64" s="48"/>
      <c r="J64" s="291">
        <v>5</v>
      </c>
      <c r="K64" s="44">
        <v>5.3</v>
      </c>
      <c r="L64" s="45">
        <f aca="true" t="shared" si="27" ref="L64:L76">($J$64-0.2)*($K64-0.2)*(L$10-0.2)</f>
        <v>49.93919999999999</v>
      </c>
      <c r="M64" s="46">
        <f>(($K64*2+($J$64-0.2)*2)*($L$10-0.2)+$J$64*$K64*2+0.5)*'[1]Нач. данные'!$C$6+'[1]Нач. данные'!$C$8</f>
        <v>94.708</v>
      </c>
      <c r="N64" s="45">
        <f aca="true" t="shared" si="28" ref="N64:N76">($J$64-0.2)*($K64-0.2)*(N$10-0.2)</f>
        <v>56.30399999999999</v>
      </c>
      <c r="O64" s="46">
        <f>(($K64*2+($J$64-0.2)*2)*($N$10-0.2)+$J$64*$K64*2+0.5)*'[1]Нач. данные'!$C$6+'[1]Нач. данные'!$C$8</f>
        <v>99.96</v>
      </c>
      <c r="P64" s="45">
        <f aca="true" t="shared" si="29" ref="P64:P76">($J$64-0.2)*($K64-0.2)*(P$10-0.2)</f>
        <v>62.66879999999998</v>
      </c>
      <c r="Q64" s="47">
        <f>(($K64*2+($J$64-0.2)*2)*($P$10-0.2)+$J$64*$K64*2+0.5)*'[1]Нач. данные'!$C$6+'[1]Нач. данные'!$C$8</f>
        <v>105.21199999999999</v>
      </c>
    </row>
    <row r="65" spans="1:17" ht="12.75">
      <c r="A65" s="292"/>
      <c r="B65" s="49">
        <v>6.5</v>
      </c>
      <c r="C65" s="50">
        <f t="shared" si="24"/>
        <v>34.700399999999995</v>
      </c>
      <c r="D65" s="51">
        <f>(($B65*2+($A$56-0.2)*2)*($C$10-0.2)+$A$56*$B65*2+0.5)*'[1]Нач. данные'!$C$6+'[1]Нач. данные'!$C$8</f>
        <v>75.73599999999999</v>
      </c>
      <c r="E65" s="50">
        <f t="shared" si="25"/>
        <v>39.12299999999999</v>
      </c>
      <c r="F65" s="51">
        <f>(($B65*2+($A$56-0.2)*2)*($E$10-0.2)+$A$56*$B65*2+0.5)*'[1]Нач. данные'!$C$6+'[1]Нач. данные'!$C$8</f>
        <v>80.51999999999998</v>
      </c>
      <c r="G65" s="50">
        <f t="shared" si="26"/>
        <v>43.545599999999986</v>
      </c>
      <c r="H65" s="52">
        <f>(($B65*2+($A$56-0.2)*2)*($G$10-0.2)+$A$56*$B65*2+0.5)*'[1]Нач. данные'!$C$6+'[1]Нач. данные'!$C$8</f>
        <v>85.30399999999999</v>
      </c>
      <c r="I65" s="48"/>
      <c r="J65" s="292"/>
      <c r="K65" s="49">
        <v>5.6</v>
      </c>
      <c r="L65" s="50">
        <f t="shared" si="27"/>
        <v>52.876799999999996</v>
      </c>
      <c r="M65" s="51">
        <f>(($K65*2+($J$64-0.2)*2)*($L$10-0.2)+$J$64*$K65*2+0.5)*'[1]Нач. данные'!$C$6+'[1]Нач. данные'!$C$8</f>
        <v>98.93199999999999</v>
      </c>
      <c r="N65" s="50">
        <f t="shared" si="28"/>
        <v>59.61599999999999</v>
      </c>
      <c r="O65" s="51">
        <f>(($K65*2+($J$64-0.2)*2)*($N$10-0.2)+$J$64*$K65*2+0.5)*'[1]Нач. данные'!$C$6+'[1]Нач. данные'!$C$8</f>
        <v>104.33999999999999</v>
      </c>
      <c r="P65" s="50">
        <f t="shared" si="29"/>
        <v>66.35519999999998</v>
      </c>
      <c r="Q65" s="52">
        <f>(($K65*2+($J$64-0.2)*2)*($P$10-0.2)+$J$64*$K65*2+0.5)*'[1]Нач. данные'!$C$6+'[1]Нач. данные'!$C$8</f>
        <v>109.74799999999999</v>
      </c>
    </row>
    <row r="66" spans="1:17" ht="12.75">
      <c r="A66" s="292"/>
      <c r="B66" s="49">
        <v>6.8</v>
      </c>
      <c r="C66" s="50">
        <f t="shared" si="24"/>
        <v>36.352799999999995</v>
      </c>
      <c r="D66" s="51">
        <f>(($B66*2+($A$56-0.2)*2)*($C$10-0.2)+$A$56*$B66*2+0.5)*'[1]Нач. данные'!$C$6+'[1]Нач. данные'!$C$8</f>
        <v>78.69999999999999</v>
      </c>
      <c r="E66" s="50">
        <f t="shared" si="25"/>
        <v>40.98599999999999</v>
      </c>
      <c r="F66" s="51">
        <f>(($B66*2+($A$56-0.2)*2)*($E$10-0.2)+$A$56*$B66*2+0.5)*'[1]Нач. данные'!$C$6+'[1]Нач. данные'!$C$8</f>
        <v>83.63999999999999</v>
      </c>
      <c r="G66" s="50">
        <f t="shared" si="26"/>
        <v>45.619199999999985</v>
      </c>
      <c r="H66" s="52">
        <f>(($B66*2+($A$56-0.2)*2)*($G$10-0.2)+$A$56*$B66*2+0.5)*'[1]Нач. данные'!$C$6+'[1]Нач. данные'!$C$8</f>
        <v>88.57999999999998</v>
      </c>
      <c r="I66" s="48"/>
      <c r="J66" s="292"/>
      <c r="K66" s="49">
        <v>6</v>
      </c>
      <c r="L66" s="50">
        <f t="shared" si="27"/>
        <v>56.7936</v>
      </c>
      <c r="M66" s="51">
        <f>(($K66*2+($J$64-0.2)*2)*($L$10-0.2)+$J$64*$K66*2+0.5)*'[1]Нач. данные'!$C$6+'[1]Нач. данные'!$C$8</f>
        <v>104.56400000000001</v>
      </c>
      <c r="N66" s="50">
        <f t="shared" si="28"/>
        <v>64.032</v>
      </c>
      <c r="O66" s="51">
        <f>(($K66*2+($J$64-0.2)*2)*($N$10-0.2)+$J$64*$K66*2+0.5)*'[1]Нач. данные'!$C$6+'[1]Нач. данные'!$C$8</f>
        <v>110.18</v>
      </c>
      <c r="P66" s="50">
        <f t="shared" si="29"/>
        <v>71.2704</v>
      </c>
      <c r="Q66" s="52">
        <f>(($K66*2+($J$64-0.2)*2)*($P$10-0.2)+$J$64*$K66*2+0.5)*'[1]Нач. данные'!$C$6+'[1]Нач. данные'!$C$8</f>
        <v>115.79599999999999</v>
      </c>
    </row>
    <row r="67" spans="1:17" ht="12.75">
      <c r="A67" s="292"/>
      <c r="B67" s="49">
        <v>7.2</v>
      </c>
      <c r="C67" s="50">
        <f t="shared" si="24"/>
        <v>38.556</v>
      </c>
      <c r="D67" s="51">
        <f>(($B67*2+($A$56-0.2)*2)*($C$10-0.2)+$A$56*$B67*2+0.5)*'[1]Нач. данные'!$C$6+'[1]Нач. данные'!$C$8</f>
        <v>82.652</v>
      </c>
      <c r="E67" s="50">
        <f t="shared" si="25"/>
        <v>43.46999999999999</v>
      </c>
      <c r="F67" s="51">
        <f>(($B67*2+($A$56-0.2)*2)*($E$10-0.2)+$A$56*$B67*2+0.5)*'[1]Нач. данные'!$C$6+'[1]Нач. данные'!$C$8</f>
        <v>87.8</v>
      </c>
      <c r="G67" s="50">
        <f t="shared" si="26"/>
        <v>48.383999999999986</v>
      </c>
      <c r="H67" s="52">
        <f>(($B67*2+($A$56-0.2)*2)*($G$10-0.2)+$A$56*$B67*2+0.5)*'[1]Нач. данные'!$C$6+'[1]Нач. данные'!$C$8</f>
        <v>92.948</v>
      </c>
      <c r="I67" s="48"/>
      <c r="J67" s="292"/>
      <c r="K67" s="49">
        <v>6.5</v>
      </c>
      <c r="L67" s="50">
        <f t="shared" si="27"/>
        <v>61.6896</v>
      </c>
      <c r="M67" s="51">
        <f>(($K67*2+($J$64-0.2)*2)*($L$10-0.2)+$J$64*$K67*2+0.5)*'[1]Нач. данные'!$C$6+'[1]Нач. данные'!$C$8</f>
        <v>111.60400000000001</v>
      </c>
      <c r="N67" s="50">
        <f t="shared" si="28"/>
        <v>69.55199999999999</v>
      </c>
      <c r="O67" s="51">
        <f>(($K67*2+($J$64-0.2)*2)*($N$10-0.2)+$J$64*$K67*2+0.5)*'[1]Нач. данные'!$C$6+'[1]Нач. данные'!$C$8</f>
        <v>117.47999999999999</v>
      </c>
      <c r="P67" s="50">
        <f t="shared" si="29"/>
        <v>77.41439999999999</v>
      </c>
      <c r="Q67" s="52">
        <f>(($K67*2+($J$64-0.2)*2)*($P$10-0.2)+$J$64*$K67*2+0.5)*'[1]Нач. данные'!$C$6+'[1]Нач. данные'!$C$8</f>
        <v>123.356</v>
      </c>
    </row>
    <row r="68" spans="1:17" ht="13.5" thickBot="1">
      <c r="A68" s="293"/>
      <c r="B68" s="53">
        <v>7.7</v>
      </c>
      <c r="C68" s="54">
        <f t="shared" si="24"/>
        <v>41.309999999999995</v>
      </c>
      <c r="D68" s="55">
        <f>(($B68*2+($A$56-0.2)*2)*($C$10-0.2)+$A$56*$B68*2+0.5)*'[1]Нач. данные'!$C$6+'[1]Нач. данные'!$C$8</f>
        <v>87.592</v>
      </c>
      <c r="E68" s="54">
        <f t="shared" si="25"/>
        <v>46.57499999999999</v>
      </c>
      <c r="F68" s="55">
        <f>(($B68*2+($A$56-0.2)*2)*($E$10-0.2)+$A$56*$B68*2+0.5)*'[1]Нач. данные'!$C$6+'[1]Нач. данные'!$C$8</f>
        <v>93</v>
      </c>
      <c r="G68" s="54">
        <f t="shared" si="26"/>
        <v>51.83999999999998</v>
      </c>
      <c r="H68" s="56">
        <f>(($B68*2+($A$56-0.2)*2)*($G$10-0.2)+$A$56*$B68*2+0.5)*'[1]Нач. данные'!$C$6+'[1]Нач. данные'!$C$8</f>
        <v>98.40799999999999</v>
      </c>
      <c r="I68" s="48"/>
      <c r="J68" s="292"/>
      <c r="K68" s="49">
        <v>6.8</v>
      </c>
      <c r="L68" s="50">
        <f t="shared" si="27"/>
        <v>64.62719999999999</v>
      </c>
      <c r="M68" s="51">
        <f>(($K68*2+($J$64-0.2)*2)*($L$10-0.2)+$J$64*$K68*2+0.5)*'[1]Нач. данные'!$C$6+'[1]Нач. данные'!$C$8</f>
        <v>115.828</v>
      </c>
      <c r="N68" s="50">
        <f t="shared" si="28"/>
        <v>72.86399999999999</v>
      </c>
      <c r="O68" s="51">
        <f>(($K68*2+($J$64-0.2)*2)*($N$10-0.2)+$J$64*$K68*2+0.5)*'[1]Нач. данные'!$C$6+'[1]Нач. данные'!$C$8</f>
        <v>121.85999999999999</v>
      </c>
      <c r="P68" s="50">
        <f t="shared" si="29"/>
        <v>81.10079999999998</v>
      </c>
      <c r="Q68" s="52">
        <f>(($K68*2+($J$64-0.2)*2)*($P$10-0.2)+$J$64*$K68*2+0.5)*'[1]Нач. данные'!$C$6+'[1]Нач. данные'!$C$8</f>
        <v>127.892</v>
      </c>
    </row>
    <row r="69" spans="1:17" ht="12.75">
      <c r="A69" s="291">
        <v>3.2</v>
      </c>
      <c r="B69" s="44">
        <v>3.2</v>
      </c>
      <c r="C69" s="45">
        <f aca="true" t="shared" si="30" ref="C69:C81">($A$69-0.2)*($B69-0.2)*(C$10-0.2)</f>
        <v>18.36</v>
      </c>
      <c r="D69" s="46">
        <f>(($B69*2+($A$69-0.2)*2)*($C$10-0.2)+$A$69*$B69*2+0.5)*'[1]Нач. данные'!$C$6+'[1]Нач. данные'!$C$8</f>
        <v>46.27600000000001</v>
      </c>
      <c r="E69" s="45">
        <f aca="true" t="shared" si="31" ref="E69:E81">($A$69-0.2)*($B69-0.2)*(E$10-0.2)</f>
        <v>20.7</v>
      </c>
      <c r="F69" s="46">
        <f>(($B69*2+($A$69-0.2)*2)*($E$10-0.2)+$A$69*$B69*2+0.5)*'[1]Нач. данные'!$C$6+'[1]Нач. данные'!$C$8</f>
        <v>49.5</v>
      </c>
      <c r="G69" s="45">
        <f aca="true" t="shared" si="32" ref="G69:G81">($A$69-0.2)*($B69-0.2)*(G$10-0.2)</f>
        <v>23.039999999999996</v>
      </c>
      <c r="H69" s="47">
        <f>(($B69*2+($A$69-0.2)*2)*($G$10-0.2)+$A$69*$B69*2+0.5)*'[1]Нач. данные'!$C$6+'[1]Нач. данные'!$C$8</f>
        <v>52.724000000000004</v>
      </c>
      <c r="I69" s="48"/>
      <c r="J69" s="292"/>
      <c r="K69" s="49">
        <v>7.2</v>
      </c>
      <c r="L69" s="50">
        <f t="shared" si="27"/>
        <v>68.54400000000001</v>
      </c>
      <c r="M69" s="51">
        <f>(($K69*2+($J$64-0.2)*2)*($L$10-0.2)+$J$64*$K69*2+0.5)*'[1]Нач. данные'!$C$6+'[1]Нач. данные'!$C$8</f>
        <v>121.46000000000001</v>
      </c>
      <c r="N69" s="50">
        <f t="shared" si="28"/>
        <v>77.28</v>
      </c>
      <c r="O69" s="51">
        <f>(($K69*2+($J$64-0.2)*2)*($N$10-0.2)+$J$64*$K69*2+0.5)*'[1]Нач. данные'!$C$6+'[1]Нач. данные'!$C$8</f>
        <v>127.69999999999999</v>
      </c>
      <c r="P69" s="50">
        <f t="shared" si="29"/>
        <v>86.01599999999999</v>
      </c>
      <c r="Q69" s="52">
        <f>(($K69*2+($J$64-0.2)*2)*($P$10-0.2)+$J$64*$K69*2+0.5)*'[1]Нач. данные'!$C$6+'[1]Нач. данные'!$C$8</f>
        <v>133.94</v>
      </c>
    </row>
    <row r="70" spans="1:17" ht="12.75">
      <c r="A70" s="292"/>
      <c r="B70" s="49">
        <v>3.6</v>
      </c>
      <c r="C70" s="50">
        <f t="shared" si="30"/>
        <v>20.808</v>
      </c>
      <c r="D70" s="51">
        <f>(($B70*2+($A$69-0.2)*2)*($C$10-0.2)+$A$69*$B70*2+0.5)*'[1]Нач. данные'!$C$6+'[1]Нач. данные'!$C$8</f>
        <v>50.468</v>
      </c>
      <c r="E70" s="50">
        <f t="shared" si="31"/>
        <v>23.459999999999997</v>
      </c>
      <c r="F70" s="51">
        <f>(($B70*2+($A$69-0.2)*2)*($E$10-0.2)+$A$69*$B70*2+0.5)*'[1]Нач. данные'!$C$6+'[1]Нач. данные'!$C$8</f>
        <v>53.9</v>
      </c>
      <c r="G70" s="50">
        <f t="shared" si="32"/>
        <v>26.111999999999995</v>
      </c>
      <c r="H70" s="52">
        <f>(($B70*2+($A$69-0.2)*2)*($G$10-0.2)+$A$69*$B70*2+0.5)*'[1]Нач. данные'!$C$6+'[1]Нач. данные'!$C$8</f>
        <v>57.331999999999994</v>
      </c>
      <c r="I70" s="48"/>
      <c r="J70" s="292"/>
      <c r="K70" s="49">
        <v>7.7</v>
      </c>
      <c r="L70" s="50">
        <f t="shared" si="27"/>
        <v>73.44</v>
      </c>
      <c r="M70" s="51">
        <f>(($K70*2+($J$64-0.2)*2)*($L$10-0.2)+$J$64*$K70*2+0.5)*'[1]Нач. данные'!$C$6+'[1]Нач. данные'!$C$8</f>
        <v>128.5</v>
      </c>
      <c r="N70" s="50">
        <f t="shared" si="28"/>
        <v>82.8</v>
      </c>
      <c r="O70" s="51">
        <f>(($K70*2+($J$64-0.2)*2)*($N$10-0.2)+$J$64*$K70*2+0.5)*'[1]Нач. данные'!$C$6+'[1]Нач. данные'!$C$8</f>
        <v>135</v>
      </c>
      <c r="P70" s="50">
        <f t="shared" si="29"/>
        <v>92.15999999999998</v>
      </c>
      <c r="Q70" s="52">
        <f>(($K70*2+($J$64-0.2)*2)*($P$10-0.2)+$J$64*$K70*2+0.5)*'[1]Нач. данные'!$C$6+'[1]Нач. данные'!$C$8</f>
        <v>141.5</v>
      </c>
    </row>
    <row r="71" spans="1:17" ht="12.75">
      <c r="A71" s="292"/>
      <c r="B71" s="49">
        <v>4.1</v>
      </c>
      <c r="C71" s="50">
        <f t="shared" si="30"/>
        <v>23.868</v>
      </c>
      <c r="D71" s="51">
        <f>(($B71*2+($A$69-0.2)*2)*($C$10-0.2)+$A$69*$B71*2+0.5)*'[1]Нач. данные'!$C$6+'[1]Нач. данные'!$C$8</f>
        <v>55.708</v>
      </c>
      <c r="E71" s="50">
        <f t="shared" si="31"/>
        <v>26.909999999999997</v>
      </c>
      <c r="F71" s="51">
        <f>(($B71*2+($A$69-0.2)*2)*($E$10-0.2)+$A$69*$B71*2+0.5)*'[1]Нач. данные'!$C$6+'[1]Нач. данные'!$C$8</f>
        <v>59.39999999999999</v>
      </c>
      <c r="G71" s="50">
        <f t="shared" si="32"/>
        <v>29.951999999999995</v>
      </c>
      <c r="H71" s="52">
        <f>(($B71*2+($A$69-0.2)*2)*($G$10-0.2)+$A$69*$B71*2+0.5)*'[1]Нач. данные'!$C$6+'[1]Нач. данные'!$C$8</f>
        <v>63.091999999999985</v>
      </c>
      <c r="I71" s="48"/>
      <c r="J71" s="292"/>
      <c r="K71" s="49">
        <v>8</v>
      </c>
      <c r="L71" s="50">
        <f t="shared" si="27"/>
        <v>76.3776</v>
      </c>
      <c r="M71" s="51">
        <f>(($K71*2+($J$64-0.2)*2)*($L$10-0.2)+$J$64*$K71*2+0.5)*'[1]Нач. данные'!$C$6+'[1]Нач. данные'!$C$8</f>
        <v>132.724</v>
      </c>
      <c r="N71" s="50">
        <f t="shared" si="28"/>
        <v>86.112</v>
      </c>
      <c r="O71" s="51">
        <f>(($K71*2+($J$64-0.2)*2)*($N$10-0.2)+$J$64*$K71*2+0.5)*'[1]Нач. данные'!$C$6+'[1]Нач. данные'!$C$8</f>
        <v>139.38</v>
      </c>
      <c r="P71" s="50">
        <f t="shared" si="29"/>
        <v>95.84639999999997</v>
      </c>
      <c r="Q71" s="52">
        <f>(($K71*2+($J$64-0.2)*2)*($P$10-0.2)+$J$64*$K71*2+0.5)*'[1]Нач. данные'!$C$6+'[1]Нач. данные'!$C$8</f>
        <v>146.036</v>
      </c>
    </row>
    <row r="72" spans="1:17" ht="12.75">
      <c r="A72" s="292"/>
      <c r="B72" s="49">
        <v>4.4</v>
      </c>
      <c r="C72" s="50">
        <f t="shared" si="30"/>
        <v>25.704000000000004</v>
      </c>
      <c r="D72" s="51">
        <f>(($B72*2+($A$69-0.2)*2)*($C$10-0.2)+$A$69*$B72*2+0.5)*'[1]Нач. данные'!$C$6+'[1]Нач. данные'!$C$8</f>
        <v>58.852000000000004</v>
      </c>
      <c r="E72" s="50">
        <f t="shared" si="31"/>
        <v>28.98</v>
      </c>
      <c r="F72" s="51">
        <f>(($B72*2+($A$69-0.2)*2)*($E$10-0.2)+$A$69*$B72*2+0.5)*'[1]Нач. данные'!$C$6+'[1]Нач. данные'!$C$8</f>
        <v>62.7</v>
      </c>
      <c r="G72" s="50">
        <f t="shared" si="32"/>
        <v>32.256</v>
      </c>
      <c r="H72" s="52">
        <f>(($B72*2+($A$69-0.2)*2)*($G$10-0.2)+$A$69*$B72*2+0.5)*'[1]Нач. данные'!$C$6+'[1]Нач. данные'!$C$8</f>
        <v>66.548</v>
      </c>
      <c r="I72" s="48"/>
      <c r="J72" s="292"/>
      <c r="K72" s="49">
        <v>8.4</v>
      </c>
      <c r="L72" s="50">
        <f t="shared" si="27"/>
        <v>80.29440000000001</v>
      </c>
      <c r="M72" s="51">
        <f>(($K72*2+($J$64-0.2)*2)*($L$10-0.2)+$J$64*$K72*2+0.5)*'[1]Нач. данные'!$C$6+'[1]Нач. данные'!$C$8</f>
        <v>138.356</v>
      </c>
      <c r="N72" s="50">
        <f t="shared" si="28"/>
        <v>90.528</v>
      </c>
      <c r="O72" s="51">
        <f>(($K72*2+($J$64-0.2)*2)*($N$10-0.2)+$J$64*$K72*2+0.5)*'[1]Нач. данные'!$C$6+'[1]Нач. данные'!$C$8</f>
        <v>145.22</v>
      </c>
      <c r="P72" s="50">
        <f t="shared" si="29"/>
        <v>100.7616</v>
      </c>
      <c r="Q72" s="52">
        <f>(($K72*2+($J$64-0.2)*2)*($P$10-0.2)+$J$64*$K72*2+0.5)*'[1]Нач. данные'!$C$6+'[1]Нач. данные'!$C$8</f>
        <v>152.084</v>
      </c>
    </row>
    <row r="73" spans="1:17" ht="12.75">
      <c r="A73" s="292"/>
      <c r="B73" s="49">
        <v>4.8</v>
      </c>
      <c r="C73" s="50">
        <f t="shared" si="30"/>
        <v>28.151999999999997</v>
      </c>
      <c r="D73" s="51">
        <f>(($B73*2+($A$69-0.2)*2)*($C$10-0.2)+$A$69*$B73*2+0.5)*'[1]Нач. данные'!$C$6+'[1]Нач. данные'!$C$8</f>
        <v>63.044</v>
      </c>
      <c r="E73" s="50">
        <f t="shared" si="31"/>
        <v>31.739999999999995</v>
      </c>
      <c r="F73" s="51">
        <f>(($B73*2+($A$69-0.2)*2)*($E$10-0.2)+$A$69*$B73*2+0.5)*'[1]Нач. данные'!$C$6+'[1]Нач. данные'!$C$8</f>
        <v>67.1</v>
      </c>
      <c r="G73" s="50">
        <f t="shared" si="32"/>
        <v>35.32799999999999</v>
      </c>
      <c r="H73" s="52">
        <f>(($B73*2+($A$69-0.2)*2)*($G$10-0.2)+$A$69*$B73*2+0.5)*'[1]Нач. данные'!$C$6+'[1]Нач. данные'!$C$8</f>
        <v>71.15599999999999</v>
      </c>
      <c r="I73" s="48"/>
      <c r="J73" s="292"/>
      <c r="K73" s="58">
        <v>8.9</v>
      </c>
      <c r="L73" s="50">
        <f t="shared" si="27"/>
        <v>85.19040000000001</v>
      </c>
      <c r="M73" s="51">
        <f>(($K73*2+($J$64-0.2)*2)*($L$10-0.2)+$J$64*$K73*2+0.5)*'[1]Нач. данные'!$C$6+'[1]Нач. данные'!$C$8</f>
        <v>145.39600000000002</v>
      </c>
      <c r="N73" s="50">
        <f t="shared" si="28"/>
        <v>96.048</v>
      </c>
      <c r="O73" s="51">
        <f>(($K73*2+($J$64-0.2)*2)*($N$10-0.2)+$J$64*$K73*2+0.5)*'[1]Нач. данные'!$C$6+'[1]Нач. данные'!$C$8</f>
        <v>152.51999999999998</v>
      </c>
      <c r="P73" s="50">
        <f t="shared" si="29"/>
        <v>106.90559999999999</v>
      </c>
      <c r="Q73" s="52">
        <f>(($K73*2+($J$64-0.2)*2)*($P$10-0.2)+$J$64*$K73*2+0.5)*'[1]Нач. данные'!$C$6+'[1]Нач. данные'!$C$8</f>
        <v>159.644</v>
      </c>
    </row>
    <row r="74" spans="1:17" ht="12.75">
      <c r="A74" s="292"/>
      <c r="B74" s="49">
        <v>5.3</v>
      </c>
      <c r="C74" s="50">
        <f t="shared" si="30"/>
        <v>31.212</v>
      </c>
      <c r="D74" s="51">
        <f>(($B74*2+($A$69-0.2)*2)*($C$10-0.2)+$A$69*$B74*2+0.5)*'[1]Нач. данные'!$C$6+'[1]Нач. данные'!$C$8</f>
        <v>68.284</v>
      </c>
      <c r="E74" s="50">
        <f t="shared" si="31"/>
        <v>35.19</v>
      </c>
      <c r="F74" s="51">
        <f>(($B74*2+($A$69-0.2)*2)*($E$10-0.2)+$A$69*$B74*2+0.5)*'[1]Нач. данные'!$C$6+'[1]Нач. данные'!$C$8</f>
        <v>72.6</v>
      </c>
      <c r="G74" s="50">
        <f t="shared" si="32"/>
        <v>39.16799999999999</v>
      </c>
      <c r="H74" s="52">
        <f>(($B74*2+($A$69-0.2)*2)*($G$10-0.2)+$A$69*$B74*2+0.5)*'[1]Нач. данные'!$C$6+'[1]Нач. данные'!$C$8</f>
        <v>76.916</v>
      </c>
      <c r="I74" s="48"/>
      <c r="J74" s="292"/>
      <c r="K74" s="58">
        <v>9.2</v>
      </c>
      <c r="L74" s="50">
        <f t="shared" si="27"/>
        <v>88.12799999999999</v>
      </c>
      <c r="M74" s="51">
        <f>(($K74*2+($J$64-0.2)*2)*($L$10-0.2)+$J$64*$K74*2+0.5)*'[1]Нач. данные'!$C$6+'[1]Нач. данные'!$C$8</f>
        <v>149.62</v>
      </c>
      <c r="N74" s="50">
        <f t="shared" si="28"/>
        <v>99.35999999999999</v>
      </c>
      <c r="O74" s="51">
        <f>(($K74*2+($J$64-0.2)*2)*($N$10-0.2)+$J$64*$K74*2+0.5)*'[1]Нач. данные'!$C$6+'[1]Нач. данные'!$C$8</f>
        <v>156.89999999999998</v>
      </c>
      <c r="P74" s="50">
        <f t="shared" si="29"/>
        <v>110.59199999999997</v>
      </c>
      <c r="Q74" s="52">
        <f>(($K74*2+($J$64-0.2)*2)*($P$10-0.2)+$J$64*$K74*2+0.5)*'[1]Нач. данные'!$C$6+'[1]Нач. данные'!$C$8</f>
        <v>164.18</v>
      </c>
    </row>
    <row r="75" spans="1:17" ht="12.75">
      <c r="A75" s="292"/>
      <c r="B75" s="49">
        <v>5.6</v>
      </c>
      <c r="C75" s="50">
        <f t="shared" si="30"/>
        <v>33.048</v>
      </c>
      <c r="D75" s="51">
        <f>(($B75*2+($A$69-0.2)*2)*($C$10-0.2)+$A$69*$B75*2+0.5)*'[1]Нач. данные'!$C$6+'[1]Нач. данные'!$C$8</f>
        <v>71.428</v>
      </c>
      <c r="E75" s="50">
        <f t="shared" si="31"/>
        <v>37.26</v>
      </c>
      <c r="F75" s="51">
        <f>(($B75*2+($A$69-0.2)*2)*($E$10-0.2)+$A$69*$B75*2+0.5)*'[1]Нач. данные'!$C$6+'[1]Нач. данные'!$C$8</f>
        <v>75.89999999999999</v>
      </c>
      <c r="G75" s="50">
        <f t="shared" si="32"/>
        <v>41.471999999999994</v>
      </c>
      <c r="H75" s="52">
        <f>(($B75*2+($A$69-0.2)*2)*($G$10-0.2)+$A$69*$B75*2+0.5)*'[1]Нач. данные'!$C$6+'[1]Нач. данные'!$C$8</f>
        <v>80.37199999999999</v>
      </c>
      <c r="I75" s="48"/>
      <c r="J75" s="292"/>
      <c r="K75" s="49">
        <v>9.6</v>
      </c>
      <c r="L75" s="50">
        <f t="shared" si="27"/>
        <v>92.0448</v>
      </c>
      <c r="M75" s="51">
        <f>(($K75*2+($J$64-0.2)*2)*($L$10-0.2)+$J$64*$K75*2+0.5)*'[1]Нач. данные'!$C$6+'[1]Нач. данные'!$C$8</f>
        <v>155.252</v>
      </c>
      <c r="N75" s="50">
        <f t="shared" si="28"/>
        <v>103.77599999999998</v>
      </c>
      <c r="O75" s="51">
        <f>(($K75*2+($J$64-0.2)*2)*($N$10-0.2)+$J$64*$K75*2+0.5)*'[1]Нач. данные'!$C$6+'[1]Нач. данные'!$C$8</f>
        <v>162.74</v>
      </c>
      <c r="P75" s="50">
        <f t="shared" si="29"/>
        <v>115.50719999999997</v>
      </c>
      <c r="Q75" s="52">
        <f>(($K75*2+($J$64-0.2)*2)*($P$10-0.2)+$J$64*$K75*2+0.5)*'[1]Нач. данные'!$C$6+'[1]Нач. данные'!$C$8</f>
        <v>170.22799999999998</v>
      </c>
    </row>
    <row r="76" spans="1:17" ht="13.5" thickBot="1">
      <c r="A76" s="292"/>
      <c r="B76" s="49">
        <v>6</v>
      </c>
      <c r="C76" s="50">
        <f t="shared" si="30"/>
        <v>35.495999999999995</v>
      </c>
      <c r="D76" s="51">
        <f>(($B76*2+($A$69-0.2)*2)*($C$10-0.2)+$A$69*$B76*2+0.5)*'[1]Нач. данные'!$C$6+'[1]Нач. данные'!$C$8</f>
        <v>75.62</v>
      </c>
      <c r="E76" s="50">
        <f t="shared" si="31"/>
        <v>40.019999999999996</v>
      </c>
      <c r="F76" s="51">
        <f>(($B76*2+($A$69-0.2)*2)*($E$10-0.2)+$A$69*$B76*2+0.5)*'[1]Нач. данные'!$C$6+'[1]Нач. данные'!$C$8</f>
        <v>80.30000000000001</v>
      </c>
      <c r="G76" s="50">
        <f t="shared" si="32"/>
        <v>44.54399999999999</v>
      </c>
      <c r="H76" s="52">
        <f>(($B76*2+($A$69-0.2)*2)*($G$10-0.2)+$A$69*$B76*2+0.5)*'[1]Нач. данные'!$C$6+'[1]Нач. данные'!$C$8</f>
        <v>84.97999999999999</v>
      </c>
      <c r="I76" s="48"/>
      <c r="J76" s="293"/>
      <c r="K76" s="59">
        <v>10.1</v>
      </c>
      <c r="L76" s="54">
        <f t="shared" si="27"/>
        <v>96.94080000000001</v>
      </c>
      <c r="M76" s="55">
        <f>(($K76*2+($J$64-0.2)*2)*($L$10-0.2)+$J$64*$K76*2+0.5)*'[1]Нач. данные'!$C$6+'[1]Нач. данные'!$C$8</f>
        <v>162.292</v>
      </c>
      <c r="N76" s="54">
        <f t="shared" si="28"/>
        <v>109.29599999999999</v>
      </c>
      <c r="O76" s="55">
        <f>(($K76*2+($J$64-0.2)*2)*($N$10-0.2)+$J$64*$K76*2+0.5)*'[1]Нач. данные'!$C$6+'[1]Нач. данные'!$C$8</f>
        <v>170.04</v>
      </c>
      <c r="P76" s="54">
        <f t="shared" si="29"/>
        <v>121.65119999999999</v>
      </c>
      <c r="Q76" s="56">
        <f>(($K76*2+($J$64-0.2)*2)*($P$10-0.2)+$J$64*$K76*2+0.5)*'[1]Нач. данные'!$C$6+'[1]Нач. данные'!$C$8</f>
        <v>177.78799999999998</v>
      </c>
    </row>
    <row r="77" spans="1:17" ht="12.75">
      <c r="A77" s="292"/>
      <c r="B77" s="49">
        <v>6.5</v>
      </c>
      <c r="C77" s="50">
        <f t="shared" si="30"/>
        <v>38.556</v>
      </c>
      <c r="D77" s="51">
        <f>(($B77*2+($A$69-0.2)*2)*($C$10-0.2)+$A$69*$B77*2+0.5)*'[1]Нач. данные'!$C$6+'[1]Нач. данные'!$C$8</f>
        <v>80.86</v>
      </c>
      <c r="E77" s="50">
        <f t="shared" si="31"/>
        <v>43.46999999999999</v>
      </c>
      <c r="F77" s="51">
        <f>(($B77*2+($A$69-0.2)*2)*($E$10-0.2)+$A$69*$B77*2+0.5)*'[1]Нач. данные'!$C$6+'[1]Нач. данные'!$C$8</f>
        <v>85.8</v>
      </c>
      <c r="G77" s="50">
        <f t="shared" si="32"/>
        <v>48.383999999999986</v>
      </c>
      <c r="H77" s="52">
        <f>(($B77*2+($A$69-0.2)*2)*($G$10-0.2)+$A$69*$B77*2+0.5)*'[1]Нач. данные'!$C$6+'[1]Нач. данные'!$C$8</f>
        <v>90.74</v>
      </c>
      <c r="I77" s="48"/>
      <c r="J77" s="291">
        <v>5.3</v>
      </c>
      <c r="K77" s="44">
        <v>5.3</v>
      </c>
      <c r="L77" s="45">
        <f aca="true" t="shared" si="33" ref="L77:L89">($J$77-0.2)*($K77-0.2)*(L$10-0.2)</f>
        <v>53.060399999999994</v>
      </c>
      <c r="M77" s="46">
        <f>(($K77*2+($J$77-0.2)*2)*($L$10-0.2)+$J$77*$K77*2+0.5)*'[1]Нач. данные'!$C$6+'[1]Нач. данные'!$C$8</f>
        <v>99.112</v>
      </c>
      <c r="N77" s="45">
        <f aca="true" t="shared" si="34" ref="N77:N89">($J$77-0.2)*($K77-0.2)*(N$10-0.2)</f>
        <v>59.82299999999999</v>
      </c>
      <c r="O77" s="46">
        <f>(($K77*2+($J$77-0.2)*2)*($N$10-0.2)+$J$77*$K77*2+0.5)*'[1]Нач. данные'!$C$6+'[1]Нач. данные'!$C$8</f>
        <v>104.51999999999998</v>
      </c>
      <c r="P77" s="45">
        <f aca="true" t="shared" si="35" ref="P77:P89">($J$77-0.2)*($K77-0.2)*(P$10-0.2)</f>
        <v>66.58559999999999</v>
      </c>
      <c r="Q77" s="47">
        <f>(($K77*2+($J$77-0.2)*2)*($P$10-0.2)+$J$77*$K77*2+0.5)*'[1]Нач. данные'!$C$6+'[1]Нач. данные'!$C$8</f>
        <v>109.92799999999998</v>
      </c>
    </row>
    <row r="78" spans="1:17" ht="12.75">
      <c r="A78" s="292"/>
      <c r="B78" s="49">
        <v>6.8</v>
      </c>
      <c r="C78" s="50">
        <f t="shared" si="30"/>
        <v>40.391999999999996</v>
      </c>
      <c r="D78" s="51">
        <f>(($B78*2+($A$69-0.2)*2)*($C$10-0.2)+$A$69*$B78*2+0.5)*'[1]Нач. данные'!$C$6+'[1]Нач. данные'!$C$8</f>
        <v>84.004</v>
      </c>
      <c r="E78" s="50">
        <f t="shared" si="31"/>
        <v>45.53999999999999</v>
      </c>
      <c r="F78" s="51">
        <f>(($B78*2+($A$69-0.2)*2)*($E$10-0.2)+$A$69*$B78*2+0.5)*'[1]Нач. данные'!$C$6+'[1]Нач. данные'!$C$8</f>
        <v>89.1</v>
      </c>
      <c r="G78" s="50">
        <f t="shared" si="32"/>
        <v>50.68799999999999</v>
      </c>
      <c r="H78" s="52">
        <f>(($B78*2+($A$69-0.2)*2)*($G$10-0.2)+$A$69*$B78*2+0.5)*'[1]Нач. данные'!$C$6+'[1]Нач. данные'!$C$8</f>
        <v>94.196</v>
      </c>
      <c r="I78" s="48"/>
      <c r="J78" s="292"/>
      <c r="K78" s="49">
        <v>5.6</v>
      </c>
      <c r="L78" s="50">
        <f t="shared" si="33"/>
        <v>56.18159999999999</v>
      </c>
      <c r="M78" s="51">
        <f>(($K78*2+($J$77-0.2)*2)*($L$10-0.2)+$J$77*$K78*2+0.5)*'[1]Нач. данные'!$C$6+'[1]Нач. данные'!$C$8</f>
        <v>103.51599999999999</v>
      </c>
      <c r="N78" s="50">
        <f t="shared" si="34"/>
        <v>63.341999999999985</v>
      </c>
      <c r="O78" s="51">
        <f>(($K78*2+($J$77-0.2)*2)*($N$10-0.2)+$J$77*$K78*2+0.5)*'[1]Нач. данные'!$C$6+'[1]Нач. данные'!$C$8</f>
        <v>109.07999999999998</v>
      </c>
      <c r="P78" s="50">
        <f t="shared" si="35"/>
        <v>70.50239999999998</v>
      </c>
      <c r="Q78" s="52">
        <f>(($K78*2+($J$77-0.2)*2)*($P$10-0.2)+$J$77*$K78*2+0.5)*'[1]Нач. данные'!$C$6+'[1]Нач. данные'!$C$8</f>
        <v>114.64399999999998</v>
      </c>
    </row>
    <row r="79" spans="1:17" ht="12.75">
      <c r="A79" s="292"/>
      <c r="B79" s="49">
        <v>7.2</v>
      </c>
      <c r="C79" s="50">
        <f t="shared" si="30"/>
        <v>42.84</v>
      </c>
      <c r="D79" s="51">
        <f>(($B79*2+($A$69-0.2)*2)*($C$10-0.2)+$A$69*$B79*2+0.5)*'[1]Нач. данные'!$C$6+'[1]Нач. данные'!$C$8</f>
        <v>88.196</v>
      </c>
      <c r="E79" s="50">
        <f t="shared" si="31"/>
        <v>48.3</v>
      </c>
      <c r="F79" s="51">
        <f>(($B79*2+($A$69-0.2)*2)*($E$10-0.2)+$A$69*$B79*2+0.5)*'[1]Нач. данные'!$C$6+'[1]Нач. данные'!$C$8</f>
        <v>93.5</v>
      </c>
      <c r="G79" s="50">
        <f t="shared" si="32"/>
        <v>53.75999999999999</v>
      </c>
      <c r="H79" s="52">
        <f>(($B79*2+($A$69-0.2)*2)*($G$10-0.2)+$A$69*$B79*2+0.5)*'[1]Нач. данные'!$C$6+'[1]Нач. данные'!$C$8</f>
        <v>98.804</v>
      </c>
      <c r="I79" s="48"/>
      <c r="J79" s="292"/>
      <c r="K79" s="49">
        <v>6</v>
      </c>
      <c r="L79" s="50">
        <f t="shared" si="33"/>
        <v>60.343199999999996</v>
      </c>
      <c r="M79" s="51">
        <f>(($K79*2+($J$77-0.2)*2)*($L$10-0.2)+$J$77*$K79*2+0.5)*'[1]Нач. данные'!$C$6+'[1]Нач. данные'!$C$8</f>
        <v>109.38799999999999</v>
      </c>
      <c r="N79" s="50">
        <f t="shared" si="34"/>
        <v>68.03399999999999</v>
      </c>
      <c r="O79" s="51">
        <f>(($K79*2+($J$77-0.2)*2)*($N$10-0.2)+$J$77*$K79*2+0.5)*'[1]Нач. данные'!$C$6+'[1]Нач. данные'!$C$8</f>
        <v>115.16</v>
      </c>
      <c r="P79" s="50">
        <f t="shared" si="35"/>
        <v>75.72479999999999</v>
      </c>
      <c r="Q79" s="52">
        <f>(($K79*2+($J$77-0.2)*2)*($P$10-0.2)+$J$77*$K79*2+0.5)*'[1]Нач. данные'!$C$6+'[1]Нач. данные'!$C$8</f>
        <v>120.93199999999999</v>
      </c>
    </row>
    <row r="80" spans="1:17" ht="12.75">
      <c r="A80" s="292"/>
      <c r="B80" s="49">
        <v>7.7</v>
      </c>
      <c r="C80" s="50">
        <f t="shared" si="30"/>
        <v>45.9</v>
      </c>
      <c r="D80" s="51">
        <f>(($B80*2+($A$69-0.2)*2)*($C$10-0.2)+$A$69*$B80*2+0.5)*'[1]Нач. данные'!$C$6+'[1]Нач. данные'!$C$8</f>
        <v>93.436</v>
      </c>
      <c r="E80" s="50">
        <f t="shared" si="31"/>
        <v>51.74999999999999</v>
      </c>
      <c r="F80" s="51">
        <f>(($B80*2+($A$69-0.2)*2)*($E$10-0.2)+$A$69*$B80*2+0.5)*'[1]Нач. данные'!$C$6+'[1]Нач. данные'!$C$8</f>
        <v>99</v>
      </c>
      <c r="G80" s="50">
        <f t="shared" si="32"/>
        <v>57.599999999999994</v>
      </c>
      <c r="H80" s="52">
        <f>(($B80*2+($A$69-0.2)*2)*($G$10-0.2)+$A$69*$B80*2+0.5)*'[1]Нач. данные'!$C$6+'[1]Нач. данные'!$C$8</f>
        <v>104.564</v>
      </c>
      <c r="I80" s="48"/>
      <c r="J80" s="292"/>
      <c r="K80" s="49">
        <v>6.5</v>
      </c>
      <c r="L80" s="50">
        <f t="shared" si="33"/>
        <v>65.5452</v>
      </c>
      <c r="M80" s="51">
        <f>(($K80*2+($J$77-0.2)*2)*($L$10-0.2)+$J$77*$K80*2+0.5)*'[1]Нач. данные'!$C$6+'[1]Нач. данные'!$C$8</f>
        <v>116.72799999999998</v>
      </c>
      <c r="N80" s="50">
        <f t="shared" si="34"/>
        <v>73.89899999999999</v>
      </c>
      <c r="O80" s="51">
        <f>(($K80*2+($J$77-0.2)*2)*($N$10-0.2)+$J$77*$K80*2+0.5)*'[1]Нач. данные'!$C$6+'[1]Нач. данные'!$C$8</f>
        <v>122.75999999999999</v>
      </c>
      <c r="P80" s="50">
        <f t="shared" si="35"/>
        <v>82.25279999999998</v>
      </c>
      <c r="Q80" s="52">
        <f>(($K80*2+($J$77-0.2)*2)*($P$10-0.2)+$J$77*$K80*2+0.5)*'[1]Нач. данные'!$C$6+'[1]Нач. данные'!$C$8</f>
        <v>128.79199999999997</v>
      </c>
    </row>
    <row r="81" spans="1:17" ht="13.5" thickBot="1">
      <c r="A81" s="293"/>
      <c r="B81" s="53">
        <v>8</v>
      </c>
      <c r="C81" s="54">
        <f t="shared" si="30"/>
        <v>47.736</v>
      </c>
      <c r="D81" s="55">
        <f>(($B81*2+($A$69-0.2)*2)*($C$10-0.2)+$A$69*$B81*2+0.5)*'[1]Нач. данные'!$C$6+'[1]Нач. данные'!$C$8</f>
        <v>96.58000000000001</v>
      </c>
      <c r="E81" s="54">
        <f t="shared" si="31"/>
        <v>53.81999999999999</v>
      </c>
      <c r="F81" s="55">
        <f>(($B81*2+($A$69-0.2)*2)*($E$10-0.2)+$A$69*$B81*2+0.5)*'[1]Нач. данные'!$C$6+'[1]Нач. данные'!$C$8</f>
        <v>102.3</v>
      </c>
      <c r="G81" s="54">
        <f t="shared" si="32"/>
        <v>59.90399999999999</v>
      </c>
      <c r="H81" s="56">
        <f>(($B81*2+($A$69-0.2)*2)*($G$10-0.2)+$A$69*$B81*2+0.5)*'[1]Нач. данные'!$C$6+'[1]Нач. данные'!$C$8</f>
        <v>108.02</v>
      </c>
      <c r="I81" s="48"/>
      <c r="J81" s="292"/>
      <c r="K81" s="49">
        <v>6.8</v>
      </c>
      <c r="L81" s="50">
        <f t="shared" si="33"/>
        <v>68.6664</v>
      </c>
      <c r="M81" s="51">
        <f>(($K81*2+($J$77-0.2)*2)*($L$10-0.2)+$J$77*$K81*2+0.5)*'[1]Нач. данные'!$C$6+'[1]Нач. данные'!$C$8</f>
        <v>121.13199999999999</v>
      </c>
      <c r="N81" s="50">
        <f t="shared" si="34"/>
        <v>77.41799999999999</v>
      </c>
      <c r="O81" s="51">
        <f>(($K81*2+($J$77-0.2)*2)*($N$10-0.2)+$J$77*$K81*2+0.5)*'[1]Нач. данные'!$C$6+'[1]Нач. данные'!$C$8</f>
        <v>127.32</v>
      </c>
      <c r="P81" s="50">
        <f t="shared" si="35"/>
        <v>86.16959999999997</v>
      </c>
      <c r="Q81" s="52">
        <f>(($K81*2+($J$77-0.2)*2)*($P$10-0.2)+$J$77*$K81*2+0.5)*'[1]Нач. данные'!$C$6+'[1]Нач. данные'!$C$8</f>
        <v>133.50799999999998</v>
      </c>
    </row>
    <row r="82" spans="1:17" ht="12.75">
      <c r="A82" s="291">
        <v>3.5</v>
      </c>
      <c r="B82" s="44">
        <v>3.6</v>
      </c>
      <c r="C82" s="45">
        <f aca="true" t="shared" si="36" ref="C82:C93">($A$82-0.2)*($B82-0.2)*(C$10-0.2)</f>
        <v>22.8888</v>
      </c>
      <c r="D82" s="46">
        <f>(($B82*2+($A$82-0.2)*2)*($C$10-0.2)+$A$82*$B82*2+0.5)*'[1]Нач. данные'!$C$6+'[1]Нач. данные'!$C$8</f>
        <v>53.852000000000004</v>
      </c>
      <c r="E82" s="45">
        <f aca="true" t="shared" si="37" ref="E82:E93">($A$82-0.2)*($B82-0.2)*(E$10-0.2)</f>
        <v>25.805999999999994</v>
      </c>
      <c r="F82" s="46">
        <f>(($B82*2+($A$82-0.2)*2)*($E$10-0.2)+$A$82*$B82*2+0.5)*'[1]Нач. данные'!$C$6+'[1]Нач. данные'!$C$8</f>
        <v>57.44</v>
      </c>
      <c r="G82" s="45">
        <f aca="true" t="shared" si="38" ref="G82:G93">($A$82-0.2)*($B82-0.2)*(G$10-0.2)</f>
        <v>28.72319999999999</v>
      </c>
      <c r="H82" s="47">
        <f>(($B82*2+($A$82-0.2)*2)*($G$10-0.2)+$A$82*$B82*2+0.5)*'[1]Нач. данные'!$C$6+'[1]Нач. данные'!$C$8</f>
        <v>61.02799999999999</v>
      </c>
      <c r="I82" s="48"/>
      <c r="J82" s="292"/>
      <c r="K82" s="49">
        <v>7.2</v>
      </c>
      <c r="L82" s="50">
        <f t="shared" si="33"/>
        <v>72.82799999999999</v>
      </c>
      <c r="M82" s="51">
        <f>(($K82*2+($J$77-0.2)*2)*($L$10-0.2)+$J$77*$K82*2+0.5)*'[1]Нач. данные'!$C$6+'[1]Нач. данные'!$C$8</f>
        <v>127.00399999999999</v>
      </c>
      <c r="N82" s="50">
        <f t="shared" si="34"/>
        <v>82.10999999999999</v>
      </c>
      <c r="O82" s="51">
        <f>(($K82*2+($J$77-0.2)*2)*($N$10-0.2)+$J$77*$K82*2+0.5)*'[1]Нач. данные'!$C$6+'[1]Нач. данные'!$C$8</f>
        <v>133.39999999999998</v>
      </c>
      <c r="P82" s="50">
        <f t="shared" si="35"/>
        <v>91.39199999999998</v>
      </c>
      <c r="Q82" s="52">
        <f>(($K82*2+($J$77-0.2)*2)*($P$10-0.2)+$J$77*$K82*2+0.5)*'[1]Нач. данные'!$C$6+'[1]Нач. данные'!$C$8</f>
        <v>139.796</v>
      </c>
    </row>
    <row r="83" spans="1:17" ht="12.75">
      <c r="A83" s="292"/>
      <c r="B83" s="49">
        <v>4.1</v>
      </c>
      <c r="C83" s="50">
        <f t="shared" si="36"/>
        <v>26.254799999999996</v>
      </c>
      <c r="D83" s="51">
        <f>(($B83*2+($A$82-0.2)*2)*($C$10-0.2)+$A$82*$B83*2+0.5)*'[1]Нач. данные'!$C$6+'[1]Нач. данные'!$C$8</f>
        <v>59.391999999999996</v>
      </c>
      <c r="E83" s="50">
        <f t="shared" si="37"/>
        <v>29.600999999999992</v>
      </c>
      <c r="F83" s="51">
        <f>(($B83*2+($A$82-0.2)*2)*($E$10-0.2)+$A$82*$B83*2+0.5)*'[1]Нач. данные'!$C$6+'[1]Нач. данные'!$C$8</f>
        <v>63.23999999999999</v>
      </c>
      <c r="G83" s="50">
        <f t="shared" si="38"/>
        <v>32.94719999999999</v>
      </c>
      <c r="H83" s="52">
        <f>(($B83*2+($A$82-0.2)*2)*($G$10-0.2)+$A$82*$B83*2+0.5)*'[1]Нач. данные'!$C$6+'[1]Нач. данные'!$C$8</f>
        <v>67.088</v>
      </c>
      <c r="I83" s="48"/>
      <c r="J83" s="292"/>
      <c r="K83" s="49">
        <v>7.7</v>
      </c>
      <c r="L83" s="50">
        <f t="shared" si="33"/>
        <v>78.03</v>
      </c>
      <c r="M83" s="51">
        <f>(($K83*2+($J$77-0.2)*2)*($L$10-0.2)+$J$77*$K83*2+0.5)*'[1]Нач. данные'!$C$6+'[1]Нач. данные'!$C$8</f>
        <v>134.344</v>
      </c>
      <c r="N83" s="50">
        <f t="shared" si="34"/>
        <v>87.975</v>
      </c>
      <c r="O83" s="51">
        <f>(($K83*2+($J$77-0.2)*2)*($N$10-0.2)+$J$77*$K83*2+0.5)*'[1]Нач. данные'!$C$6+'[1]Нач. данные'!$C$8</f>
        <v>141</v>
      </c>
      <c r="P83" s="50">
        <f t="shared" si="35"/>
        <v>97.91999999999999</v>
      </c>
      <c r="Q83" s="52">
        <f>(($K83*2+($J$77-0.2)*2)*($P$10-0.2)+$J$77*$K83*2+0.5)*'[1]Нач. данные'!$C$6+'[1]Нач. данные'!$C$8</f>
        <v>147.656</v>
      </c>
    </row>
    <row r="84" spans="1:17" ht="12.75">
      <c r="A84" s="292"/>
      <c r="B84" s="49">
        <v>4.4</v>
      </c>
      <c r="C84" s="50">
        <f t="shared" si="36"/>
        <v>28.2744</v>
      </c>
      <c r="D84" s="51">
        <f>(($B84*2+($A$82-0.2)*2)*($C$10-0.2)+$A$82*$B84*2+0.5)*'[1]Нач. данные'!$C$6+'[1]Нач. данные'!$C$8</f>
        <v>62.71600000000001</v>
      </c>
      <c r="E84" s="50">
        <f t="shared" si="37"/>
        <v>31.877999999999997</v>
      </c>
      <c r="F84" s="51">
        <f>(($B84*2+($A$82-0.2)*2)*($E$10-0.2)+$A$82*$B84*2+0.5)*'[1]Нач. данные'!$C$6+'[1]Нач. данные'!$C$8</f>
        <v>66.72</v>
      </c>
      <c r="G84" s="50">
        <f t="shared" si="38"/>
        <v>35.48159999999999</v>
      </c>
      <c r="H84" s="52">
        <f>(($B84*2+($A$82-0.2)*2)*($G$10-0.2)+$A$82*$B84*2+0.5)*'[1]Нач. данные'!$C$6+'[1]Нач. данные'!$C$8</f>
        <v>70.72399999999999</v>
      </c>
      <c r="I84" s="48"/>
      <c r="J84" s="292"/>
      <c r="K84" s="49">
        <v>8</v>
      </c>
      <c r="L84" s="50">
        <f t="shared" si="33"/>
        <v>81.15119999999999</v>
      </c>
      <c r="M84" s="51">
        <f>(($K84*2+($J$77-0.2)*2)*($L$10-0.2)+$J$77*$K84*2+0.5)*'[1]Нач. данные'!$C$6+'[1]Нач. данные'!$C$8</f>
        <v>138.748</v>
      </c>
      <c r="N84" s="50">
        <f t="shared" si="34"/>
        <v>91.49399999999999</v>
      </c>
      <c r="O84" s="51">
        <f>(($K84*2+($J$77-0.2)*2)*($N$10-0.2)+$J$77*$K84*2+0.5)*'[1]Нач. данные'!$C$6+'[1]Нач. данные'!$C$8</f>
        <v>145.56</v>
      </c>
      <c r="P84" s="50">
        <f t="shared" si="35"/>
        <v>101.83679999999997</v>
      </c>
      <c r="Q84" s="52">
        <f>(($K84*2+($J$77-0.2)*2)*($P$10-0.2)+$J$77*$K84*2+0.5)*'[1]Нач. данные'!$C$6+'[1]Нач. данные'!$C$8</f>
        <v>152.37199999999999</v>
      </c>
    </row>
    <row r="85" spans="1:17" ht="12.75">
      <c r="A85" s="292"/>
      <c r="B85" s="49">
        <v>4.8</v>
      </c>
      <c r="C85" s="50">
        <f t="shared" si="36"/>
        <v>30.967199999999995</v>
      </c>
      <c r="D85" s="51">
        <f>(($B85*2+($A$82-0.2)*2)*($C$10-0.2)+$A$82*$B85*2+0.5)*'[1]Нач. данные'!$C$6+'[1]Нач. данные'!$C$8</f>
        <v>67.148</v>
      </c>
      <c r="E85" s="50">
        <f t="shared" si="37"/>
        <v>34.913999999999994</v>
      </c>
      <c r="F85" s="51">
        <f>(($B85*2+($A$82-0.2)*2)*($E$10-0.2)+$A$82*$B85*2+0.5)*'[1]Нач. данные'!$C$6+'[1]Нач. данные'!$C$8</f>
        <v>71.36</v>
      </c>
      <c r="G85" s="50">
        <f t="shared" si="38"/>
        <v>38.86079999999999</v>
      </c>
      <c r="H85" s="52">
        <f>(($B85*2+($A$82-0.2)*2)*($G$10-0.2)+$A$82*$B85*2+0.5)*'[1]Нач. данные'!$C$6+'[1]Нач. данные'!$C$8</f>
        <v>75.572</v>
      </c>
      <c r="I85" s="48"/>
      <c r="J85" s="292"/>
      <c r="K85" s="49">
        <v>8.4</v>
      </c>
      <c r="L85" s="50">
        <f t="shared" si="33"/>
        <v>85.3128</v>
      </c>
      <c r="M85" s="51">
        <f>(($K85*2+($J$77-0.2)*2)*($L$10-0.2)+$J$77*$K85*2+0.5)*'[1]Нач. данные'!$C$6+'[1]Нач. данные'!$C$8</f>
        <v>144.62</v>
      </c>
      <c r="N85" s="50">
        <f t="shared" si="34"/>
        <v>96.18599999999999</v>
      </c>
      <c r="O85" s="51">
        <f>(($K85*2+($J$77-0.2)*2)*($N$10-0.2)+$J$77*$K85*2+0.5)*'[1]Нач. данные'!$C$6+'[1]Нач. данные'!$C$8</f>
        <v>151.64</v>
      </c>
      <c r="P85" s="50">
        <f t="shared" si="35"/>
        <v>107.05919999999999</v>
      </c>
      <c r="Q85" s="52">
        <f>(($K85*2+($J$77-0.2)*2)*($P$10-0.2)+$J$77*$K85*2+0.5)*'[1]Нач. данные'!$C$6+'[1]Нач. данные'!$C$8</f>
        <v>158.66</v>
      </c>
    </row>
    <row r="86" spans="1:17" ht="12.75">
      <c r="A86" s="292"/>
      <c r="B86" s="49">
        <v>5.3</v>
      </c>
      <c r="C86" s="50">
        <f t="shared" si="36"/>
        <v>34.3332</v>
      </c>
      <c r="D86" s="51">
        <f>(($B86*2+($A$82-0.2)*2)*($C$10-0.2)+$A$82*$B86*2+0.5)*'[1]Нач. данные'!$C$6+'[1]Нач. данные'!$C$8</f>
        <v>72.688</v>
      </c>
      <c r="E86" s="50">
        <f t="shared" si="37"/>
        <v>38.708999999999996</v>
      </c>
      <c r="F86" s="51">
        <f>(($B86*2+($A$82-0.2)*2)*($E$10-0.2)+$A$82*$B86*2+0.5)*'[1]Нач. данные'!$C$6+'[1]Нач. данные'!$C$8</f>
        <v>77.16</v>
      </c>
      <c r="G86" s="50">
        <f t="shared" si="38"/>
        <v>43.08479999999999</v>
      </c>
      <c r="H86" s="52">
        <f>(($B86*2+($A$82-0.2)*2)*($G$10-0.2)+$A$82*$B86*2+0.5)*'[1]Нач. данные'!$C$6+'[1]Нач. данные'!$C$8</f>
        <v>81.63199999999999</v>
      </c>
      <c r="I86" s="48"/>
      <c r="J86" s="292"/>
      <c r="K86" s="58">
        <v>8.9</v>
      </c>
      <c r="L86" s="50">
        <f t="shared" si="33"/>
        <v>90.51480000000001</v>
      </c>
      <c r="M86" s="51">
        <f>(($K86*2+($J$77-0.2)*2)*($L$10-0.2)+$J$77*$K86*2+0.5)*'[1]Нач. данные'!$C$6+'[1]Нач. данные'!$C$8</f>
        <v>151.96</v>
      </c>
      <c r="N86" s="50">
        <f t="shared" si="34"/>
        <v>102.051</v>
      </c>
      <c r="O86" s="51">
        <f>(($K86*2+($J$77-0.2)*2)*($N$10-0.2)+$J$77*$K86*2+0.5)*'[1]Нач. данные'!$C$6+'[1]Нач. данные'!$C$8</f>
        <v>159.24</v>
      </c>
      <c r="P86" s="50">
        <f t="shared" si="35"/>
        <v>113.5872</v>
      </c>
      <c r="Q86" s="52">
        <f>(($K86*2+($J$77-0.2)*2)*($P$10-0.2)+$J$77*$K86*2+0.5)*'[1]Нач. данные'!$C$6+'[1]Нач. данные'!$C$8</f>
        <v>166.51999999999998</v>
      </c>
    </row>
    <row r="87" spans="1:17" ht="12.75">
      <c r="A87" s="292"/>
      <c r="B87" s="49">
        <v>5.6</v>
      </c>
      <c r="C87" s="50">
        <f t="shared" si="36"/>
        <v>36.352799999999995</v>
      </c>
      <c r="D87" s="51">
        <f>(($B87*2+($A$82-0.2)*2)*($C$10-0.2)+$A$82*$B87*2+0.5)*'[1]Нач. данные'!$C$6+'[1]Нач. данные'!$C$8</f>
        <v>76.012</v>
      </c>
      <c r="E87" s="50">
        <f t="shared" si="37"/>
        <v>40.98599999999999</v>
      </c>
      <c r="F87" s="51">
        <f>(($B87*2+($A$82-0.2)*2)*($E$10-0.2)+$A$82*$B87*2+0.5)*'[1]Нач. данные'!$C$6+'[1]Нач. данные'!$C$8</f>
        <v>80.63999999999999</v>
      </c>
      <c r="G87" s="50">
        <f t="shared" si="38"/>
        <v>45.619199999999985</v>
      </c>
      <c r="H87" s="52">
        <f>(($B87*2+($A$82-0.2)*2)*($G$10-0.2)+$A$82*$B87*2+0.5)*'[1]Нач. данные'!$C$6+'[1]Нач. данные'!$C$8</f>
        <v>85.26799999999997</v>
      </c>
      <c r="I87" s="48"/>
      <c r="J87" s="292"/>
      <c r="K87" s="58">
        <v>9.2</v>
      </c>
      <c r="L87" s="50">
        <f t="shared" si="33"/>
        <v>93.636</v>
      </c>
      <c r="M87" s="51">
        <f>(($K87*2+($J$77-0.2)*2)*($L$10-0.2)+$J$77*$K87*2+0.5)*'[1]Нач. данные'!$C$6+'[1]Нач. данные'!$C$8</f>
        <v>156.36399999999998</v>
      </c>
      <c r="N87" s="50">
        <f t="shared" si="34"/>
        <v>105.57</v>
      </c>
      <c r="O87" s="51">
        <f>(($K87*2+($J$77-0.2)*2)*($N$10-0.2)+$J$77*$K87*2+0.5)*'[1]Нач. данные'!$C$6+'[1]Нач. данные'!$C$8</f>
        <v>163.79999999999998</v>
      </c>
      <c r="P87" s="50">
        <f t="shared" si="35"/>
        <v>117.50399999999998</v>
      </c>
      <c r="Q87" s="52">
        <f>(($K87*2+($J$77-0.2)*2)*($P$10-0.2)+$J$77*$K87*2+0.5)*'[1]Нач. данные'!$C$6+'[1]Нач. данные'!$C$8</f>
        <v>171.236</v>
      </c>
    </row>
    <row r="88" spans="1:17" ht="12.75">
      <c r="A88" s="292"/>
      <c r="B88" s="49">
        <v>6</v>
      </c>
      <c r="C88" s="50">
        <f t="shared" si="36"/>
        <v>39.04559999999999</v>
      </c>
      <c r="D88" s="51">
        <f>(($B88*2+($A$82-0.2)*2)*($C$10-0.2)+$A$82*$B88*2+0.5)*'[1]Нач. данные'!$C$6+'[1]Нач. данные'!$C$8</f>
        <v>80.444</v>
      </c>
      <c r="E88" s="50">
        <f t="shared" si="37"/>
        <v>44.02199999999999</v>
      </c>
      <c r="F88" s="51">
        <f>(($B88*2+($A$82-0.2)*2)*($E$10-0.2)+$A$82*$B88*2+0.5)*'[1]Нач. данные'!$C$6+'[1]Нач. данные'!$C$8</f>
        <v>85.28</v>
      </c>
      <c r="G88" s="50">
        <f t="shared" si="38"/>
        <v>48.99839999999998</v>
      </c>
      <c r="H88" s="52">
        <f>(($B88*2+($A$82-0.2)*2)*($G$10-0.2)+$A$82*$B88*2+0.5)*'[1]Нач. данные'!$C$6+'[1]Нач. данные'!$C$8</f>
        <v>90.116</v>
      </c>
      <c r="I88" s="48"/>
      <c r="J88" s="292"/>
      <c r="K88" s="49">
        <v>9.6</v>
      </c>
      <c r="L88" s="50">
        <f t="shared" si="33"/>
        <v>97.7976</v>
      </c>
      <c r="M88" s="51">
        <f>(($K88*2+($J$77-0.2)*2)*($L$10-0.2)+$J$77*$K88*2+0.5)*'[1]Нач. данные'!$C$6+'[1]Нач. данные'!$C$8</f>
        <v>162.236</v>
      </c>
      <c r="N88" s="50">
        <f t="shared" si="34"/>
        <v>110.26199999999999</v>
      </c>
      <c r="O88" s="51">
        <f>(($K88*2+($J$77-0.2)*2)*($N$10-0.2)+$J$77*$K88*2+0.5)*'[1]Нач. данные'!$C$6+'[1]Нач. данные'!$C$8</f>
        <v>169.88</v>
      </c>
      <c r="P88" s="50">
        <f t="shared" si="35"/>
        <v>122.72639999999997</v>
      </c>
      <c r="Q88" s="52">
        <f>(($K88*2+($J$77-0.2)*2)*($P$10-0.2)+$J$77*$K88*2+0.5)*'[1]Нач. данные'!$C$6+'[1]Нач. данные'!$C$8</f>
        <v>177.52399999999997</v>
      </c>
    </row>
    <row r="89" spans="1:17" ht="13.5" thickBot="1">
      <c r="A89" s="292"/>
      <c r="B89" s="49">
        <v>6.5</v>
      </c>
      <c r="C89" s="50">
        <f t="shared" si="36"/>
        <v>42.4116</v>
      </c>
      <c r="D89" s="51">
        <f>(($B89*2+($A$82-0.2)*2)*($C$10-0.2)+$A$82*$B89*2+0.5)*'[1]Нач. данные'!$C$6+'[1]Нач. данные'!$C$8</f>
        <v>85.98400000000001</v>
      </c>
      <c r="E89" s="50">
        <f t="shared" si="37"/>
        <v>47.81699999999999</v>
      </c>
      <c r="F89" s="51">
        <f>(($B89*2+($A$82-0.2)*2)*($E$10-0.2)+$A$82*$B89*2+0.5)*'[1]Нач. данные'!$C$6+'[1]Нач. данные'!$C$8</f>
        <v>91.08</v>
      </c>
      <c r="G89" s="50">
        <f t="shared" si="38"/>
        <v>53.222399999999986</v>
      </c>
      <c r="H89" s="52">
        <f>(($B89*2+($A$82-0.2)*2)*($G$10-0.2)+$A$82*$B89*2+0.5)*'[1]Нач. данные'!$C$6+'[1]Нач. данные'!$C$8</f>
        <v>96.17599999999999</v>
      </c>
      <c r="I89" s="48"/>
      <c r="J89" s="293"/>
      <c r="K89" s="59">
        <v>10.1</v>
      </c>
      <c r="L89" s="54">
        <f t="shared" si="33"/>
        <v>102.99959999999999</v>
      </c>
      <c r="M89" s="55">
        <f>(($K89*2+($J$77-0.2)*2)*($L$10-0.2)+$J$77*$K89*2+0.5)*'[1]Нач. данные'!$C$6+'[1]Нач. данные'!$C$8</f>
        <v>169.576</v>
      </c>
      <c r="N89" s="54">
        <f t="shared" si="34"/>
        <v>116.12699999999998</v>
      </c>
      <c r="O89" s="55">
        <f>(($K89*2+($J$77-0.2)*2)*($N$10-0.2)+$J$77*$K89*2+0.5)*'[1]Нач. данные'!$C$6+'[1]Нач. данные'!$C$8</f>
        <v>177.47999999999996</v>
      </c>
      <c r="P89" s="54">
        <f t="shared" si="35"/>
        <v>129.25439999999998</v>
      </c>
      <c r="Q89" s="56">
        <f>(($K89*2+($J$77-0.2)*2)*($P$10-0.2)+$J$77*$K89*2+0.5)*'[1]Нач. данные'!$C$6+'[1]Нач. данные'!$C$8</f>
        <v>185.38399999999996</v>
      </c>
    </row>
    <row r="90" spans="1:17" ht="12.75">
      <c r="A90" s="292"/>
      <c r="B90" s="49">
        <v>6.8</v>
      </c>
      <c r="C90" s="50">
        <f t="shared" si="36"/>
        <v>44.4312</v>
      </c>
      <c r="D90" s="51">
        <f>(($B90*2+($A$82-0.2)*2)*($C$10-0.2)+$A$82*$B90*2+0.5)*'[1]Нач. данные'!$C$6+'[1]Нач. данные'!$C$8</f>
        <v>89.30799999999999</v>
      </c>
      <c r="E90" s="50">
        <f t="shared" si="37"/>
        <v>50.093999999999994</v>
      </c>
      <c r="F90" s="51">
        <f>(($B90*2+($A$82-0.2)*2)*($E$10-0.2)+$A$82*$B90*2+0.5)*'[1]Нач. данные'!$C$6+'[1]Нач. данные'!$C$8</f>
        <v>94.56</v>
      </c>
      <c r="G90" s="50">
        <f t="shared" si="38"/>
        <v>55.756799999999984</v>
      </c>
      <c r="H90" s="52">
        <f>(($B90*2+($A$82-0.2)*2)*($G$10-0.2)+$A$82*$B90*2+0.5)*'[1]Нач. данные'!$C$6+'[1]Нач. данные'!$C$8</f>
        <v>99.81199999999998</v>
      </c>
      <c r="I90" s="48"/>
      <c r="J90" s="291">
        <v>5.6</v>
      </c>
      <c r="K90" s="44">
        <v>5.6</v>
      </c>
      <c r="L90" s="45">
        <f aca="true" t="shared" si="39" ref="L90:L101">($J$90-0.2)*($K90-0.2)*(L$10-0.2)</f>
        <v>59.48639999999999</v>
      </c>
      <c r="M90" s="46">
        <f>(($K90*2+($J$90-0.2)*2)*($L$10-0.2)+$J$90*$K90*2+0.5)*'[1]Нач. данные'!$C$6+'[1]Нач. данные'!$C$8</f>
        <v>108.1</v>
      </c>
      <c r="N90" s="45">
        <f aca="true" t="shared" si="40" ref="N90:N101">($J$90-0.2)*($K90-0.2)*(N$10-0.2)</f>
        <v>67.06799999999998</v>
      </c>
      <c r="O90" s="46">
        <f>(($K90*2+($J$90-0.2)*2)*($N$10-0.2)+$J$90*$K90*2+0.5)*'[1]Нач. данные'!$C$6+'[1]Нач. данные'!$C$8</f>
        <v>113.82</v>
      </c>
      <c r="P90" s="45">
        <f aca="true" t="shared" si="41" ref="P90:P101">($J$90-0.2)*($K90-0.2)*(P$10-0.2)</f>
        <v>74.64959999999996</v>
      </c>
      <c r="Q90" s="47">
        <f>(($K90*2+($J$90-0.2)*2)*($P$10-0.2)+$J$90*$K90*2+0.5)*'[1]Нач. данные'!$C$6+'[1]Нач. данные'!$C$8</f>
        <v>119.53999999999999</v>
      </c>
    </row>
    <row r="91" spans="1:17" ht="12.75" customHeight="1">
      <c r="A91" s="292"/>
      <c r="B91" s="49">
        <v>7.2</v>
      </c>
      <c r="C91" s="50">
        <f t="shared" si="36"/>
        <v>47.123999999999995</v>
      </c>
      <c r="D91" s="51">
        <f>(($B91*2+($A$82-0.2)*2)*($C$10-0.2)+$A$82*$B91*2+0.5)*'[1]Нач. данные'!$C$6+'[1]Нач. данные'!$C$8</f>
        <v>93.74000000000001</v>
      </c>
      <c r="E91" s="50">
        <f t="shared" si="37"/>
        <v>53.12999999999999</v>
      </c>
      <c r="F91" s="51">
        <f>(($B91*2+($A$82-0.2)*2)*($E$10-0.2)+$A$82*$B91*2+0.5)*'[1]Нач. данные'!$C$6+'[1]Нач. данные'!$C$8</f>
        <v>99.19999999999999</v>
      </c>
      <c r="G91" s="50">
        <f t="shared" si="38"/>
        <v>59.13599999999999</v>
      </c>
      <c r="H91" s="52">
        <f>(($B91*2+($A$82-0.2)*2)*($G$10-0.2)+$A$82*$B91*2+0.5)*'[1]Нач. данные'!$C$6+'[1]Нач. данные'!$C$8</f>
        <v>104.66</v>
      </c>
      <c r="I91" s="48"/>
      <c r="J91" s="292"/>
      <c r="K91" s="49">
        <v>6</v>
      </c>
      <c r="L91" s="50">
        <f t="shared" si="39"/>
        <v>63.892799999999994</v>
      </c>
      <c r="M91" s="51">
        <f>(($K91*2+($J$90-0.2)*2)*($L$10-0.2)+$J$90*$K91*2+0.5)*'[1]Нач. данные'!$C$6+'[1]Нач. данные'!$C$8</f>
        <v>114.21199999999999</v>
      </c>
      <c r="N91" s="50">
        <f t="shared" si="40"/>
        <v>72.03599999999999</v>
      </c>
      <c r="O91" s="51">
        <f>(($K91*2+($J$90-0.2)*2)*($N$10-0.2)+$J$90*$K91*2+0.5)*'[1]Нач. данные'!$C$6+'[1]Нач. данные'!$C$8</f>
        <v>120.13999999999999</v>
      </c>
      <c r="P91" s="50">
        <f t="shared" si="41"/>
        <v>80.17919999999998</v>
      </c>
      <c r="Q91" s="52">
        <f>(($K91*2+($J$90-0.2)*2)*($P$10-0.2)+$J$90*$K91*2+0.5)*'[1]Нач. данные'!$C$6+'[1]Нач. данные'!$C$8</f>
        <v>126.06799999999997</v>
      </c>
    </row>
    <row r="92" spans="1:17" ht="12.75" customHeight="1">
      <c r="A92" s="292"/>
      <c r="B92" s="49">
        <v>7.7</v>
      </c>
      <c r="C92" s="50">
        <f t="shared" si="36"/>
        <v>50.49</v>
      </c>
      <c r="D92" s="51">
        <f>(($B92*2+($A$82-0.2)*2)*($C$10-0.2)+$A$82*$B92*2+0.5)*'[1]Нач. данные'!$C$6+'[1]Нач. данные'!$C$8</f>
        <v>99.28</v>
      </c>
      <c r="E92" s="50">
        <f t="shared" si="37"/>
        <v>56.925</v>
      </c>
      <c r="F92" s="51">
        <f>(($B92*2+($A$82-0.2)*2)*($E$10-0.2)+$A$82*$B92*2+0.5)*'[1]Нач. данные'!$C$6+'[1]Нач. данные'!$C$8</f>
        <v>105</v>
      </c>
      <c r="G92" s="50">
        <f t="shared" si="38"/>
        <v>63.35999999999999</v>
      </c>
      <c r="H92" s="52">
        <f>(($B92*2+($A$82-0.2)*2)*($G$10-0.2)+$A$82*$B92*2+0.5)*'[1]Нач. данные'!$C$6+'[1]Нач. данные'!$C$8</f>
        <v>110.72</v>
      </c>
      <c r="I92" s="48"/>
      <c r="J92" s="292"/>
      <c r="K92" s="49">
        <v>6.5</v>
      </c>
      <c r="L92" s="50">
        <f t="shared" si="39"/>
        <v>69.40079999999999</v>
      </c>
      <c r="M92" s="51">
        <f>(($K92*2+($J$90-0.2)*2)*($L$10-0.2)+$J$90*$K92*2+0.5)*'[1]Нач. данные'!$C$6+'[1]Нач. данные'!$C$8</f>
        <v>121.85199999999999</v>
      </c>
      <c r="N92" s="50">
        <f t="shared" si="40"/>
        <v>78.24599999999998</v>
      </c>
      <c r="O92" s="51">
        <f>(($K92*2+($J$90-0.2)*2)*($N$10-0.2)+$J$90*$K92*2+0.5)*'[1]Нач. данные'!$C$6+'[1]Нач. данные'!$C$8</f>
        <v>128.04</v>
      </c>
      <c r="P92" s="50">
        <f t="shared" si="41"/>
        <v>87.09119999999997</v>
      </c>
      <c r="Q92" s="52">
        <f>(($K92*2+($J$90-0.2)*2)*($P$10-0.2)+$J$90*$K92*2+0.5)*'[1]Нач. данные'!$C$6+'[1]Нач. данные'!$C$8</f>
        <v>134.22799999999998</v>
      </c>
    </row>
    <row r="93" spans="1:17" ht="12.75" customHeight="1" thickBot="1">
      <c r="A93" s="293"/>
      <c r="B93" s="53">
        <v>8</v>
      </c>
      <c r="C93" s="54">
        <f t="shared" si="36"/>
        <v>52.5096</v>
      </c>
      <c r="D93" s="55">
        <f>(($B93*2+($A$82-0.2)*2)*($C$10-0.2)+$A$82*$B93*2+0.5)*'[1]Нач. данные'!$C$6+'[1]Нач. данные'!$C$8</f>
        <v>102.60400000000001</v>
      </c>
      <c r="E93" s="54">
        <f t="shared" si="37"/>
        <v>59.20199999999999</v>
      </c>
      <c r="F93" s="55">
        <f>(($B93*2+($A$82-0.2)*2)*($E$10-0.2)+$A$82*$B93*2+0.5)*'[1]Нач. данные'!$C$6+'[1]Нач. данные'!$C$8</f>
        <v>108.47999999999999</v>
      </c>
      <c r="G93" s="54">
        <f t="shared" si="38"/>
        <v>65.89439999999999</v>
      </c>
      <c r="H93" s="56">
        <f>(($B93*2+($A$82-0.2)*2)*($G$10-0.2)+$A$82*$B93*2+0.5)*'[1]Нач. данные'!$C$6+'[1]Нач. данные'!$C$8</f>
        <v>114.356</v>
      </c>
      <c r="I93" s="48"/>
      <c r="J93" s="292"/>
      <c r="K93" s="49">
        <v>6.8</v>
      </c>
      <c r="L93" s="50">
        <f t="shared" si="39"/>
        <v>72.70559999999999</v>
      </c>
      <c r="M93" s="51">
        <f>(($K93*2+($J$90-0.2)*2)*($L$10-0.2)+$J$90*$K93*2+0.5)*'[1]Нач. данные'!$C$6+'[1]Нач. данные'!$C$8</f>
        <v>126.43599999999999</v>
      </c>
      <c r="N93" s="50">
        <f t="shared" si="40"/>
        <v>81.97199999999998</v>
      </c>
      <c r="O93" s="51">
        <f>(($K93*2+($J$90-0.2)*2)*($N$10-0.2)+$J$90*$K93*2+0.5)*'[1]Нач. данные'!$C$6+'[1]Нач. данные'!$C$8</f>
        <v>132.77999999999997</v>
      </c>
      <c r="P93" s="50">
        <f t="shared" si="41"/>
        <v>91.23839999999997</v>
      </c>
      <c r="Q93" s="52">
        <f>(($K93*2+($J$90-0.2)*2)*($P$10-0.2)+$J$90*$K93*2+0.5)*'[1]Нач. данные'!$C$6+'[1]Нач. данные'!$C$8</f>
        <v>139.12399999999997</v>
      </c>
    </row>
    <row r="94" spans="1:17" ht="12.75" customHeight="1">
      <c r="A94" s="38"/>
      <c r="B94" s="38"/>
      <c r="C94" s="38"/>
      <c r="D94" s="39"/>
      <c r="E94" s="38"/>
      <c r="F94" s="39"/>
      <c r="G94" s="38"/>
      <c r="H94" s="39"/>
      <c r="I94" s="48"/>
      <c r="J94" s="292"/>
      <c r="K94" s="49">
        <v>7.2</v>
      </c>
      <c r="L94" s="50">
        <f t="shared" si="39"/>
        <v>77.112</v>
      </c>
      <c r="M94" s="51">
        <f>(($K94*2+($J$90-0.2)*2)*($L$10-0.2)+$J$90*$K94*2+0.5)*'[1]Нач. данные'!$C$6+'[1]Нач. данные'!$C$8</f>
        <v>132.548</v>
      </c>
      <c r="N94" s="50">
        <f t="shared" si="40"/>
        <v>86.93999999999998</v>
      </c>
      <c r="O94" s="51">
        <f>(($K94*2+($J$90-0.2)*2)*($N$10-0.2)+$J$90*$K94*2+0.5)*'[1]Нач. данные'!$C$6+'[1]Нач. данные'!$C$8</f>
        <v>139.1</v>
      </c>
      <c r="P94" s="50">
        <f t="shared" si="41"/>
        <v>96.76799999999997</v>
      </c>
      <c r="Q94" s="52">
        <f>(($K94*2+($J$90-0.2)*2)*($P$10-0.2)+$J$90*$K94*2+0.5)*'[1]Нач. данные'!$C$6+'[1]Нач. данные'!$C$8</f>
        <v>145.652</v>
      </c>
    </row>
    <row r="95" spans="1:17" ht="12.75">
      <c r="A95" s="38"/>
      <c r="B95" s="38"/>
      <c r="C95" s="38"/>
      <c r="D95" s="39"/>
      <c r="E95" s="38"/>
      <c r="F95" s="39"/>
      <c r="G95" s="38"/>
      <c r="H95" s="39"/>
      <c r="I95" s="48"/>
      <c r="J95" s="292"/>
      <c r="K95" s="49">
        <v>7.7</v>
      </c>
      <c r="L95" s="50">
        <f t="shared" si="39"/>
        <v>82.61999999999999</v>
      </c>
      <c r="M95" s="51">
        <f>(($K95*2+($J$90-0.2)*2)*($L$10-0.2)+$J$90*$K95*2+0.5)*'[1]Нач. данные'!$C$6+'[1]Нач. данные'!$C$8</f>
        <v>140.188</v>
      </c>
      <c r="N95" s="50">
        <f t="shared" si="40"/>
        <v>93.14999999999998</v>
      </c>
      <c r="O95" s="51">
        <f>(($K95*2+($J$90-0.2)*2)*($N$10-0.2)+$J$90*$K95*2+0.5)*'[1]Нач. данные'!$C$6+'[1]Нач. данные'!$C$8</f>
        <v>147</v>
      </c>
      <c r="P95" s="50">
        <f t="shared" si="41"/>
        <v>103.67999999999996</v>
      </c>
      <c r="Q95" s="52">
        <f>(($K95*2+($J$90-0.2)*2)*($P$10-0.2)+$J$90*$K95*2+0.5)*'[1]Нач. данные'!$C$6+'[1]Нач. данные'!$C$8</f>
        <v>153.81199999999998</v>
      </c>
    </row>
    <row r="96" spans="1:17" ht="12.75">
      <c r="A96" s="38"/>
      <c r="B96" s="38"/>
      <c r="C96" s="38"/>
      <c r="D96" s="39"/>
      <c r="E96" s="38"/>
      <c r="F96" s="39"/>
      <c r="G96" s="38"/>
      <c r="H96" s="39"/>
      <c r="I96" s="48"/>
      <c r="J96" s="292"/>
      <c r="K96" s="49">
        <v>8</v>
      </c>
      <c r="L96" s="50">
        <f t="shared" si="39"/>
        <v>85.92479999999999</v>
      </c>
      <c r="M96" s="51">
        <f>(($K96*2+($J$90-0.2)*2)*($L$10-0.2)+$J$90*$K96*2+0.5)*'[1]Нач. данные'!$C$6+'[1]Нач. данные'!$C$8</f>
        <v>144.772</v>
      </c>
      <c r="N96" s="50">
        <f t="shared" si="40"/>
        <v>96.87599999999999</v>
      </c>
      <c r="O96" s="51">
        <f>(($K96*2+($J$90-0.2)*2)*($N$10-0.2)+$J$90*$K96*2+0.5)*'[1]Нач. данные'!$C$6+'[1]Нач. данные'!$C$8</f>
        <v>151.73999999999998</v>
      </c>
      <c r="P96" s="50">
        <f t="shared" si="41"/>
        <v>107.82719999999998</v>
      </c>
      <c r="Q96" s="52">
        <f>(($K96*2+($J$90-0.2)*2)*($P$10-0.2)+$J$90*$K96*2+0.5)*'[1]Нач. данные'!$C$6+'[1]Нач. данные'!$C$8</f>
        <v>158.70799999999997</v>
      </c>
    </row>
    <row r="97" spans="3:17" ht="15.75">
      <c r="C97" s="60" t="s">
        <v>309</v>
      </c>
      <c r="E97" s="38"/>
      <c r="F97" s="61" t="s">
        <v>774</v>
      </c>
      <c r="G97" s="38"/>
      <c r="H97" s="39"/>
      <c r="I97" s="48"/>
      <c r="J97" s="292"/>
      <c r="K97" s="49">
        <v>8.4</v>
      </c>
      <c r="L97" s="50">
        <f t="shared" si="39"/>
        <v>90.33120000000001</v>
      </c>
      <c r="M97" s="51">
        <f>(($K97*2+($J$90-0.2)*2)*($L$10-0.2)+$J$90*$K97*2+0.5)*'[1]Нач. данные'!$C$6+'[1]Нач. данные'!$C$8</f>
        <v>150.88400000000001</v>
      </c>
      <c r="N97" s="50">
        <f t="shared" si="40"/>
        <v>101.844</v>
      </c>
      <c r="O97" s="51">
        <f>(($K97*2+($J$90-0.2)*2)*($N$10-0.2)+$J$90*$K97*2+0.5)*'[1]Нач. данные'!$C$6+'[1]Нач. данные'!$C$8</f>
        <v>158.06</v>
      </c>
      <c r="P97" s="50">
        <f t="shared" si="41"/>
        <v>113.35679999999999</v>
      </c>
      <c r="Q97" s="52">
        <f>(($K97*2+($J$90-0.2)*2)*($P$10-0.2)+$J$90*$K97*2+0.5)*'[1]Нач. данные'!$C$6+'[1]Нач. данные'!$C$8</f>
        <v>165.236</v>
      </c>
    </row>
    <row r="98" spans="1:17" ht="15.75">
      <c r="A98" s="38"/>
      <c r="C98" s="38"/>
      <c r="D98" s="62"/>
      <c r="E98" s="38"/>
      <c r="F98" s="39"/>
      <c r="G98" s="38"/>
      <c r="H98" s="39"/>
      <c r="I98" s="48"/>
      <c r="J98" s="292"/>
      <c r="K98" s="58">
        <v>8.9</v>
      </c>
      <c r="L98" s="50">
        <f t="shared" si="39"/>
        <v>95.8392</v>
      </c>
      <c r="M98" s="51">
        <f>(($K98*2+($J$90-0.2)*2)*($L$10-0.2)+$J$90*$K98*2+0.5)*'[1]Нач. данные'!$C$6+'[1]Нач. данные'!$C$8</f>
        <v>158.524</v>
      </c>
      <c r="N98" s="50">
        <f t="shared" si="40"/>
        <v>108.054</v>
      </c>
      <c r="O98" s="51">
        <f>(($K98*2+($J$90-0.2)*2)*($N$10-0.2)+$J$90*$K98*2+0.5)*'[1]Нач. данные'!$C$6+'[1]Нач. данные'!$C$8</f>
        <v>165.95999999999998</v>
      </c>
      <c r="P98" s="50">
        <f t="shared" si="41"/>
        <v>120.2688</v>
      </c>
      <c r="Q98" s="52">
        <f>(($K98*2+($J$90-0.2)*2)*($P$10-0.2)+$J$90*$K98*2+0.5)*'[1]Нач. данные'!$C$6+'[1]Нач. данные'!$C$8</f>
        <v>173.396</v>
      </c>
    </row>
    <row r="99" spans="1:17" ht="15.75">
      <c r="A99" s="38"/>
      <c r="B99" s="38"/>
      <c r="C99" s="60" t="s">
        <v>310</v>
      </c>
      <c r="E99" s="38"/>
      <c r="F99" s="63" t="s">
        <v>759</v>
      </c>
      <c r="G99" s="38"/>
      <c r="H99" s="39"/>
      <c r="I99" s="48"/>
      <c r="J99" s="292"/>
      <c r="K99" s="58">
        <v>9.2</v>
      </c>
      <c r="L99" s="50">
        <f t="shared" si="39"/>
        <v>99.14399999999999</v>
      </c>
      <c r="M99" s="51">
        <f>(($K99*2+($J$90-0.2)*2)*($L$10-0.2)+$J$90*$K99*2+0.5)*'[1]Нач. данные'!$C$6+'[1]Нач. данные'!$C$8</f>
        <v>163.10799999999998</v>
      </c>
      <c r="N99" s="50">
        <f t="shared" si="40"/>
        <v>111.77999999999997</v>
      </c>
      <c r="O99" s="51">
        <f>(($K99*2+($J$90-0.2)*2)*($N$10-0.2)+$J$90*$K99*2+0.5)*'[1]Нач. данные'!$C$6+'[1]Нач. данные'!$C$8</f>
        <v>170.7</v>
      </c>
      <c r="P99" s="50">
        <f t="shared" si="41"/>
        <v>124.41599999999997</v>
      </c>
      <c r="Q99" s="52">
        <f>(($K99*2+($J$90-0.2)*2)*($P$10-0.2)+$J$90*$K99*2+0.5)*'[1]Нач. данные'!$C$6+'[1]Нач. данные'!$C$8</f>
        <v>178.29199999999997</v>
      </c>
    </row>
    <row r="100" spans="1:17" ht="15.75">
      <c r="A100" s="38"/>
      <c r="B100" s="38"/>
      <c r="C100" s="38"/>
      <c r="D100" s="64" t="s">
        <v>776</v>
      </c>
      <c r="E100" s="38"/>
      <c r="F100" s="39"/>
      <c r="G100" s="38"/>
      <c r="H100" s="39"/>
      <c r="I100" s="48"/>
      <c r="J100" s="292"/>
      <c r="K100" s="49">
        <v>9.6</v>
      </c>
      <c r="L100" s="50">
        <f t="shared" si="39"/>
        <v>103.5504</v>
      </c>
      <c r="M100" s="51">
        <f>(($K100*2+($J$90-0.2)*2)*($L$10-0.2)+$J$90*$K100*2+0.5)*'[1]Нач. данные'!$C$6+'[1]Нач. данные'!$C$8</f>
        <v>169.22</v>
      </c>
      <c r="N100" s="50">
        <f t="shared" si="40"/>
        <v>116.74799999999999</v>
      </c>
      <c r="O100" s="51">
        <f>(($K100*2+($J$90-0.2)*2)*($N$10-0.2)+$J$90*$K100*2+0.5)*'[1]Нач. данные'!$C$6+'[1]Нач. данные'!$C$8</f>
        <v>177.01999999999998</v>
      </c>
      <c r="P100" s="50">
        <f t="shared" si="41"/>
        <v>129.94559999999998</v>
      </c>
      <c r="Q100" s="52">
        <f>(($K100*2+($J$90-0.2)*2)*($P$10-0.2)+$J$90*$K100*2+0.5)*'[1]Нач. данные'!$C$6+'[1]Нач. данные'!$C$8</f>
        <v>184.82</v>
      </c>
    </row>
    <row r="101" spans="1:17" ht="16.5" thickBot="1">
      <c r="A101" s="38"/>
      <c r="B101" s="38"/>
      <c r="C101" s="60"/>
      <c r="D101" s="39"/>
      <c r="E101" s="38"/>
      <c r="F101" s="39"/>
      <c r="G101" s="60"/>
      <c r="H101" s="39"/>
      <c r="I101" s="48"/>
      <c r="J101" s="293"/>
      <c r="K101" s="59">
        <v>10.1</v>
      </c>
      <c r="L101" s="54">
        <f t="shared" si="39"/>
        <v>109.05839999999999</v>
      </c>
      <c r="M101" s="55">
        <f>(($K101*2+($J$90-0.2)*2)*($L$10-0.2)+$J$90*$K101*2+0.5)*'[1]Нач. данные'!$C$6+'[1]Нач. данные'!$C$8</f>
        <v>176.85999999999999</v>
      </c>
      <c r="N101" s="54">
        <f t="shared" si="40"/>
        <v>122.95799999999997</v>
      </c>
      <c r="O101" s="55">
        <f>(($K101*2+($J$90-0.2)*2)*($N$10-0.2)+$J$90*$K101*2+0.5)*'[1]Нач. данные'!$C$6+'[1]Нач. данные'!$C$8</f>
        <v>184.92</v>
      </c>
      <c r="P101" s="54">
        <f t="shared" si="41"/>
        <v>136.85759999999996</v>
      </c>
      <c r="Q101" s="56">
        <f>(($K101*2+($J$90-0.2)*2)*($P$10-0.2)+$J$90*$K101*2+0.5)*'[1]Нач. данные'!$C$6+'[1]Нач. данные'!$C$8</f>
        <v>192.97999999999996</v>
      </c>
    </row>
    <row r="102" spans="1:9" ht="12.75">
      <c r="A102" s="38"/>
      <c r="B102" s="38"/>
      <c r="C102" s="38"/>
      <c r="D102" s="39"/>
      <c r="E102" s="38"/>
      <c r="F102" s="39"/>
      <c r="G102" s="38"/>
      <c r="H102" s="39"/>
      <c r="I102" s="38"/>
    </row>
    <row r="103" spans="1:9" ht="12.75">
      <c r="A103" s="38"/>
      <c r="B103" s="38"/>
      <c r="C103" s="38"/>
      <c r="D103" s="39"/>
      <c r="E103" s="38">
        <f>36.2*2339+9250</f>
        <v>93921.8</v>
      </c>
      <c r="F103" s="39"/>
      <c r="G103" s="38"/>
      <c r="H103" s="39"/>
      <c r="I103" s="38"/>
    </row>
    <row r="104" spans="1:9" ht="12.75">
      <c r="A104" s="38"/>
      <c r="B104" s="38"/>
      <c r="C104" s="38"/>
      <c r="D104" s="39"/>
      <c r="E104" s="38"/>
      <c r="F104" s="39"/>
      <c r="G104" s="38"/>
      <c r="H104" s="39"/>
      <c r="I104" s="38"/>
    </row>
    <row r="105" spans="1:9" ht="12.75">
      <c r="A105" s="38"/>
      <c r="B105" s="38"/>
      <c r="C105" s="38"/>
      <c r="D105" s="39"/>
      <c r="E105" s="38"/>
      <c r="F105" s="39"/>
      <c r="G105" s="38"/>
      <c r="H105" s="39"/>
      <c r="I105" s="38"/>
    </row>
    <row r="106" spans="1:9" ht="12.75">
      <c r="A106" s="38"/>
      <c r="B106" s="38"/>
      <c r="C106" s="38"/>
      <c r="D106" s="39"/>
      <c r="E106" s="38"/>
      <c r="F106" s="39"/>
      <c r="G106" s="38"/>
      <c r="H106" s="39"/>
      <c r="I106" s="38"/>
    </row>
    <row r="107" spans="1:9" ht="12.75">
      <c r="A107" s="38"/>
      <c r="B107" s="38"/>
      <c r="C107" s="38"/>
      <c r="D107" s="39"/>
      <c r="E107" s="38"/>
      <c r="F107" s="39"/>
      <c r="G107" s="38"/>
      <c r="H107" s="39"/>
      <c r="I107" s="38"/>
    </row>
    <row r="108" spans="1:9" ht="12.75">
      <c r="A108" s="38"/>
      <c r="B108" s="38"/>
      <c r="C108" s="38"/>
      <c r="D108" s="39"/>
      <c r="E108" s="38"/>
      <c r="F108" s="39"/>
      <c r="G108" s="38"/>
      <c r="H108" s="39"/>
      <c r="I108" s="38"/>
    </row>
    <row r="109" spans="1:9" ht="12.75">
      <c r="A109" s="38"/>
      <c r="B109" s="38"/>
      <c r="C109" s="38"/>
      <c r="D109" s="39"/>
      <c r="E109" s="38"/>
      <c r="F109" s="39"/>
      <c r="G109" s="38"/>
      <c r="H109" s="39"/>
      <c r="I109" s="38"/>
    </row>
    <row r="110" spans="1:9" ht="12.75">
      <c r="A110" s="38"/>
      <c r="B110" s="38"/>
      <c r="C110" s="38"/>
      <c r="D110" s="39"/>
      <c r="E110" s="38"/>
      <c r="F110" s="39"/>
      <c r="G110" s="38"/>
      <c r="H110" s="39"/>
      <c r="I110" s="38"/>
    </row>
    <row r="111" spans="1:9" ht="12.75">
      <c r="A111" s="38"/>
      <c r="B111" s="38"/>
      <c r="C111" s="38"/>
      <c r="D111" s="39"/>
      <c r="E111" s="38"/>
      <c r="F111" s="39"/>
      <c r="G111" s="38"/>
      <c r="H111" s="39"/>
      <c r="I111" s="38"/>
    </row>
    <row r="112" spans="1:9" ht="12.75">
      <c r="A112" s="38"/>
      <c r="B112" s="38"/>
      <c r="C112" s="38"/>
      <c r="D112" s="39"/>
      <c r="E112" s="38"/>
      <c r="F112" s="39"/>
      <c r="G112" s="38"/>
      <c r="H112" s="39"/>
      <c r="I112" s="38"/>
    </row>
    <row r="113" spans="1:9" ht="12.75">
      <c r="A113" s="38"/>
      <c r="B113" s="38"/>
      <c r="C113" s="38"/>
      <c r="D113" s="39"/>
      <c r="E113" s="38"/>
      <c r="F113" s="39"/>
      <c r="G113" s="38"/>
      <c r="H113" s="39"/>
      <c r="I113" s="38"/>
    </row>
    <row r="114" spans="1:9" ht="12.75">
      <c r="A114" s="38"/>
      <c r="B114" s="38"/>
      <c r="C114" s="38"/>
      <c r="D114" s="39"/>
      <c r="E114" s="38"/>
      <c r="F114" s="39"/>
      <c r="G114" s="38"/>
      <c r="H114" s="39"/>
      <c r="I114" s="38"/>
    </row>
    <row r="115" spans="1:9" ht="12.75">
      <c r="A115" s="38"/>
      <c r="B115" s="38"/>
      <c r="C115" s="38"/>
      <c r="D115" s="39"/>
      <c r="E115" s="38"/>
      <c r="F115" s="39"/>
      <c r="G115" s="38"/>
      <c r="H115" s="39"/>
      <c r="I115" s="38"/>
    </row>
    <row r="116" spans="1:9" ht="12.75">
      <c r="A116" s="38"/>
      <c r="B116" s="38"/>
      <c r="C116" s="38"/>
      <c r="D116" s="39"/>
      <c r="E116" s="38"/>
      <c r="F116" s="39"/>
      <c r="G116" s="38"/>
      <c r="H116" s="39"/>
      <c r="I116" s="38"/>
    </row>
    <row r="117" spans="1:9" ht="12.75">
      <c r="A117" s="38"/>
      <c r="B117" s="38"/>
      <c r="C117" s="38"/>
      <c r="D117" s="39"/>
      <c r="E117" s="38"/>
      <c r="F117" s="39"/>
      <c r="G117" s="38"/>
      <c r="H117" s="39"/>
      <c r="I117" s="38"/>
    </row>
    <row r="118" spans="1:9" ht="12.75">
      <c r="A118" s="38"/>
      <c r="B118" s="38"/>
      <c r="C118" s="38"/>
      <c r="D118" s="39"/>
      <c r="E118" s="38"/>
      <c r="F118" s="39"/>
      <c r="G118" s="38"/>
      <c r="H118" s="39"/>
      <c r="I118" s="38"/>
    </row>
    <row r="119" spans="1:9" ht="12.75">
      <c r="A119" s="38"/>
      <c r="B119" s="38"/>
      <c r="C119" s="38"/>
      <c r="D119" s="39"/>
      <c r="E119" s="38"/>
      <c r="F119" s="39"/>
      <c r="G119" s="38"/>
      <c r="H119" s="39"/>
      <c r="I119" s="38"/>
    </row>
    <row r="120" spans="1:9" ht="12.75">
      <c r="A120" s="38"/>
      <c r="B120" s="38"/>
      <c r="C120" s="38"/>
      <c r="D120" s="39"/>
      <c r="E120" s="38"/>
      <c r="F120" s="39"/>
      <c r="G120" s="38"/>
      <c r="H120" s="39"/>
      <c r="I120" s="38"/>
    </row>
    <row r="121" spans="1:9" ht="12.75">
      <c r="A121" s="38"/>
      <c r="B121" s="38"/>
      <c r="C121" s="38"/>
      <c r="D121" s="39"/>
      <c r="E121" s="38"/>
      <c r="F121" s="39"/>
      <c r="G121" s="38"/>
      <c r="H121" s="39"/>
      <c r="I121" s="38"/>
    </row>
    <row r="122" spans="1:9" ht="12.75">
      <c r="A122" s="38"/>
      <c r="B122" s="38"/>
      <c r="C122" s="38"/>
      <c r="D122" s="39"/>
      <c r="E122" s="38"/>
      <c r="F122" s="39"/>
      <c r="G122" s="38"/>
      <c r="H122" s="39"/>
      <c r="I122" s="38"/>
    </row>
    <row r="123" spans="1:9" ht="12.75">
      <c r="A123" s="38"/>
      <c r="B123" s="38"/>
      <c r="C123" s="38"/>
      <c r="D123" s="39"/>
      <c r="E123" s="38"/>
      <c r="F123" s="39"/>
      <c r="G123" s="38"/>
      <c r="H123" s="39"/>
      <c r="I123" s="38"/>
    </row>
    <row r="124" spans="1:9" ht="12.75">
      <c r="A124" s="38"/>
      <c r="B124" s="38"/>
      <c r="C124" s="38"/>
      <c r="D124" s="39"/>
      <c r="E124" s="38"/>
      <c r="F124" s="39"/>
      <c r="G124" s="38"/>
      <c r="H124" s="39"/>
      <c r="I124" s="38"/>
    </row>
    <row r="125" spans="1:9" ht="12.75">
      <c r="A125" s="38"/>
      <c r="B125" s="38"/>
      <c r="C125" s="38"/>
      <c r="D125" s="39"/>
      <c r="E125" s="38"/>
      <c r="F125" s="39"/>
      <c r="G125" s="38"/>
      <c r="H125" s="39"/>
      <c r="I125" s="38"/>
    </row>
    <row r="126" spans="1:9" ht="12.75">
      <c r="A126" s="38"/>
      <c r="B126" s="38"/>
      <c r="C126" s="38"/>
      <c r="D126" s="39"/>
      <c r="E126" s="38"/>
      <c r="F126" s="39"/>
      <c r="G126" s="38"/>
      <c r="H126" s="39"/>
      <c r="I126" s="38"/>
    </row>
    <row r="127" spans="1:9" ht="12.75">
      <c r="A127" s="38"/>
      <c r="B127" s="38"/>
      <c r="C127" s="38"/>
      <c r="D127" s="39"/>
      <c r="E127" s="38"/>
      <c r="F127" s="39"/>
      <c r="G127" s="38"/>
      <c r="H127" s="39"/>
      <c r="I127" s="38"/>
    </row>
    <row r="128" spans="1:9" ht="12.75">
      <c r="A128" s="38"/>
      <c r="B128" s="38"/>
      <c r="C128" s="38"/>
      <c r="D128" s="39"/>
      <c r="E128" s="38"/>
      <c r="F128" s="39"/>
      <c r="G128" s="38"/>
      <c r="H128" s="39"/>
      <c r="I128" s="38"/>
    </row>
    <row r="129" spans="1:9" ht="12.75">
      <c r="A129" s="38"/>
      <c r="B129" s="38"/>
      <c r="C129" s="38"/>
      <c r="D129" s="39"/>
      <c r="E129" s="38"/>
      <c r="F129" s="39"/>
      <c r="G129" s="38"/>
      <c r="H129" s="39"/>
      <c r="I129" s="38"/>
    </row>
    <row r="130" spans="1:9" ht="12.75">
      <c r="A130" s="38"/>
      <c r="B130" s="38"/>
      <c r="C130" s="38"/>
      <c r="D130" s="39"/>
      <c r="E130" s="38"/>
      <c r="F130" s="39"/>
      <c r="G130" s="38"/>
      <c r="H130" s="39"/>
      <c r="I130" s="38"/>
    </row>
    <row r="131" spans="1:9" ht="12.75">
      <c r="A131" s="38"/>
      <c r="B131" s="38"/>
      <c r="C131" s="38"/>
      <c r="D131" s="39"/>
      <c r="E131" s="38"/>
      <c r="F131" s="39"/>
      <c r="G131" s="38"/>
      <c r="H131" s="39"/>
      <c r="I131" s="38"/>
    </row>
    <row r="132" spans="1:9" ht="12.75">
      <c r="A132" s="38"/>
      <c r="B132" s="38"/>
      <c r="C132" s="38"/>
      <c r="D132" s="39"/>
      <c r="E132" s="38"/>
      <c r="F132" s="39"/>
      <c r="G132" s="38"/>
      <c r="H132" s="39"/>
      <c r="I132" s="38"/>
    </row>
    <row r="133" spans="1:9" ht="12.75">
      <c r="A133" s="38"/>
      <c r="B133" s="38"/>
      <c r="C133" s="38"/>
      <c r="D133" s="39"/>
      <c r="E133" s="38"/>
      <c r="F133" s="39"/>
      <c r="G133" s="38"/>
      <c r="H133" s="39"/>
      <c r="I133" s="38"/>
    </row>
    <row r="134" spans="1:9" ht="12.75">
      <c r="A134" s="38"/>
      <c r="B134" s="38"/>
      <c r="C134" s="38"/>
      <c r="D134" s="39"/>
      <c r="E134" s="38"/>
      <c r="F134" s="39"/>
      <c r="G134" s="38"/>
      <c r="H134" s="39"/>
      <c r="I134" s="38"/>
    </row>
    <row r="135" spans="1:9" ht="12.75">
      <c r="A135" s="38"/>
      <c r="B135" s="38"/>
      <c r="C135" s="38"/>
      <c r="D135" s="39"/>
      <c r="E135" s="38"/>
      <c r="F135" s="39"/>
      <c r="G135" s="38"/>
      <c r="H135" s="39"/>
      <c r="I135" s="38"/>
    </row>
    <row r="136" spans="1:9" ht="12.75">
      <c r="A136" s="38"/>
      <c r="B136" s="38"/>
      <c r="C136" s="38"/>
      <c r="D136" s="39"/>
      <c r="E136" s="38"/>
      <c r="F136" s="39"/>
      <c r="G136" s="38"/>
      <c r="H136" s="39"/>
      <c r="I136" s="38"/>
    </row>
    <row r="137" spans="1:9" ht="12.75">
      <c r="A137" s="38"/>
      <c r="B137" s="38"/>
      <c r="C137" s="38"/>
      <c r="D137" s="39"/>
      <c r="E137" s="38"/>
      <c r="F137" s="39"/>
      <c r="G137" s="38"/>
      <c r="H137" s="39"/>
      <c r="I137" s="38"/>
    </row>
    <row r="138" spans="1:9" ht="12.75">
      <c r="A138" s="38"/>
      <c r="B138" s="38"/>
      <c r="C138" s="38"/>
      <c r="D138" s="39"/>
      <c r="E138" s="38"/>
      <c r="F138" s="39"/>
      <c r="G138" s="38"/>
      <c r="H138" s="39"/>
      <c r="I138" s="38"/>
    </row>
    <row r="139" spans="1:9" ht="12.75">
      <c r="A139" s="38"/>
      <c r="B139" s="38"/>
      <c r="C139" s="38"/>
      <c r="D139" s="39"/>
      <c r="E139" s="38"/>
      <c r="F139" s="39"/>
      <c r="G139" s="38"/>
      <c r="H139" s="39"/>
      <c r="I139" s="38"/>
    </row>
    <row r="140" spans="1:9" ht="12.75">
      <c r="A140" s="38"/>
      <c r="B140" s="38"/>
      <c r="C140" s="38"/>
      <c r="D140" s="39"/>
      <c r="E140" s="38"/>
      <c r="F140" s="39"/>
      <c r="G140" s="38"/>
      <c r="H140" s="39"/>
      <c r="I140" s="38"/>
    </row>
    <row r="141" spans="1:9" ht="12.75">
      <c r="A141" s="38"/>
      <c r="B141" s="38"/>
      <c r="C141" s="38"/>
      <c r="D141" s="39"/>
      <c r="E141" s="38"/>
      <c r="F141" s="39"/>
      <c r="G141" s="38"/>
      <c r="H141" s="39"/>
      <c r="I141" s="38"/>
    </row>
    <row r="142" spans="1:9" ht="12.75">
      <c r="A142" s="38"/>
      <c r="B142" s="38"/>
      <c r="C142" s="38"/>
      <c r="D142" s="39"/>
      <c r="E142" s="38"/>
      <c r="F142" s="39"/>
      <c r="G142" s="38"/>
      <c r="H142" s="39"/>
      <c r="I142" s="38"/>
    </row>
    <row r="143" spans="1:9" ht="12.75">
      <c r="A143" s="38"/>
      <c r="B143" s="38"/>
      <c r="C143" s="38"/>
      <c r="D143" s="39"/>
      <c r="E143" s="38"/>
      <c r="F143" s="39"/>
      <c r="G143" s="38"/>
      <c r="H143" s="39"/>
      <c r="I143" s="38"/>
    </row>
    <row r="144" spans="1:9" ht="12.75">
      <c r="A144" s="38"/>
      <c r="B144" s="38"/>
      <c r="C144" s="38"/>
      <c r="D144" s="39"/>
      <c r="E144" s="38"/>
      <c r="F144" s="39"/>
      <c r="G144" s="38"/>
      <c r="H144" s="39"/>
      <c r="I144" s="38"/>
    </row>
    <row r="145" spans="1:9" ht="12.75">
      <c r="A145" s="38"/>
      <c r="B145" s="38"/>
      <c r="C145" s="38"/>
      <c r="D145" s="39"/>
      <c r="E145" s="38"/>
      <c r="F145" s="39"/>
      <c r="G145" s="38"/>
      <c r="H145" s="39"/>
      <c r="I145" s="38"/>
    </row>
    <row r="146" spans="1:9" ht="12.75">
      <c r="A146" s="38"/>
      <c r="B146" s="38"/>
      <c r="C146" s="38"/>
      <c r="D146" s="39"/>
      <c r="E146" s="38"/>
      <c r="F146" s="39"/>
      <c r="G146" s="38"/>
      <c r="H146" s="39"/>
      <c r="I146" s="38"/>
    </row>
    <row r="147" spans="1:9" ht="12.75">
      <c r="A147" s="38"/>
      <c r="B147" s="38"/>
      <c r="C147" s="38"/>
      <c r="D147" s="39"/>
      <c r="E147" s="38"/>
      <c r="F147" s="39"/>
      <c r="G147" s="38"/>
      <c r="H147" s="39"/>
      <c r="I147" s="38"/>
    </row>
    <row r="148" spans="1:9" ht="12.75">
      <c r="A148" s="38"/>
      <c r="B148" s="38"/>
      <c r="C148" s="38"/>
      <c r="D148" s="39"/>
      <c r="E148" s="38"/>
      <c r="F148" s="39"/>
      <c r="G148" s="38"/>
      <c r="H148" s="39"/>
      <c r="I148" s="38"/>
    </row>
    <row r="149" spans="1:9" ht="12.75">
      <c r="A149" s="38"/>
      <c r="B149" s="38"/>
      <c r="C149" s="38"/>
      <c r="D149" s="39"/>
      <c r="E149" s="38"/>
      <c r="F149" s="39"/>
      <c r="G149" s="38"/>
      <c r="H149" s="39"/>
      <c r="I149" s="38"/>
    </row>
    <row r="150" spans="1:9" ht="12.75">
      <c r="A150" s="38"/>
      <c r="B150" s="38"/>
      <c r="C150" s="38"/>
      <c r="D150" s="39"/>
      <c r="E150" s="38"/>
      <c r="F150" s="39"/>
      <c r="G150" s="38"/>
      <c r="H150" s="39"/>
      <c r="I150" s="38"/>
    </row>
    <row r="151" spans="1:9" ht="12.75">
      <c r="A151" s="38"/>
      <c r="B151" s="38"/>
      <c r="C151" s="38"/>
      <c r="D151" s="39"/>
      <c r="E151" s="38"/>
      <c r="F151" s="39"/>
      <c r="G151" s="38"/>
      <c r="H151" s="39"/>
      <c r="I151" s="38"/>
    </row>
    <row r="152" spans="1:9" ht="12.75">
      <c r="A152" s="38"/>
      <c r="B152" s="38"/>
      <c r="C152" s="38"/>
      <c r="D152" s="39"/>
      <c r="E152" s="38"/>
      <c r="F152" s="39"/>
      <c r="G152" s="38"/>
      <c r="H152" s="39"/>
      <c r="I152" s="38"/>
    </row>
    <row r="153" spans="1:9" ht="12.75">
      <c r="A153" s="38"/>
      <c r="B153" s="38"/>
      <c r="C153" s="38"/>
      <c r="D153" s="39"/>
      <c r="E153" s="38"/>
      <c r="F153" s="39"/>
      <c r="G153" s="38"/>
      <c r="H153" s="39"/>
      <c r="I153" s="38"/>
    </row>
    <row r="154" spans="1:9" ht="12.75">
      <c r="A154" s="38"/>
      <c r="B154" s="38"/>
      <c r="C154" s="38"/>
      <c r="D154" s="39"/>
      <c r="E154" s="38"/>
      <c r="F154" s="39"/>
      <c r="G154" s="38"/>
      <c r="H154" s="39"/>
      <c r="I154" s="38"/>
    </row>
    <row r="155" spans="1:9" ht="12.75">
      <c r="A155" s="38"/>
      <c r="B155" s="38"/>
      <c r="C155" s="38"/>
      <c r="D155" s="39"/>
      <c r="E155" s="38"/>
      <c r="F155" s="39"/>
      <c r="G155" s="38"/>
      <c r="H155" s="39"/>
      <c r="I155" s="38"/>
    </row>
    <row r="156" spans="1:9" ht="12.75">
      <c r="A156" s="38"/>
      <c r="B156" s="38"/>
      <c r="C156" s="38"/>
      <c r="D156" s="39"/>
      <c r="E156" s="38"/>
      <c r="F156" s="39"/>
      <c r="G156" s="38"/>
      <c r="H156" s="39"/>
      <c r="I156" s="38"/>
    </row>
    <row r="157" spans="1:9" ht="12.75">
      <c r="A157" s="38"/>
      <c r="B157" s="38"/>
      <c r="C157" s="38"/>
      <c r="D157" s="39"/>
      <c r="E157" s="38"/>
      <c r="F157" s="39"/>
      <c r="G157" s="38"/>
      <c r="H157" s="39"/>
      <c r="I157" s="38"/>
    </row>
    <row r="158" spans="1:9" ht="12.75">
      <c r="A158" s="38"/>
      <c r="B158" s="38"/>
      <c r="C158" s="38"/>
      <c r="D158" s="39"/>
      <c r="E158" s="38"/>
      <c r="F158" s="39"/>
      <c r="G158" s="38"/>
      <c r="H158" s="39"/>
      <c r="I158" s="38"/>
    </row>
    <row r="159" spans="1:9" ht="12.75">
      <c r="A159" s="38"/>
      <c r="B159" s="38"/>
      <c r="C159" s="38"/>
      <c r="D159" s="39"/>
      <c r="E159" s="38"/>
      <c r="F159" s="39"/>
      <c r="G159" s="38"/>
      <c r="H159" s="39"/>
      <c r="I159" s="38"/>
    </row>
    <row r="160" spans="1:9" ht="12.75">
      <c r="A160" s="38"/>
      <c r="B160" s="38"/>
      <c r="C160" s="38"/>
      <c r="D160" s="39"/>
      <c r="E160" s="38"/>
      <c r="F160" s="39"/>
      <c r="G160" s="38"/>
      <c r="H160" s="39"/>
      <c r="I160" s="38"/>
    </row>
    <row r="161" spans="1:9" ht="12.75">
      <c r="A161" s="38"/>
      <c r="B161" s="38"/>
      <c r="C161" s="38"/>
      <c r="D161" s="39"/>
      <c r="E161" s="38"/>
      <c r="F161" s="39"/>
      <c r="G161" s="38"/>
      <c r="H161" s="39"/>
      <c r="I161" s="38"/>
    </row>
    <row r="162" spans="1:9" ht="12.75">
      <c r="A162" s="38"/>
      <c r="B162" s="38"/>
      <c r="C162" s="38"/>
      <c r="D162" s="39"/>
      <c r="E162" s="38"/>
      <c r="F162" s="39"/>
      <c r="G162" s="38"/>
      <c r="H162" s="39"/>
      <c r="I162" s="38"/>
    </row>
    <row r="163" spans="1:9" ht="12.75">
      <c r="A163" s="38"/>
      <c r="B163" s="38"/>
      <c r="C163" s="38"/>
      <c r="D163" s="39"/>
      <c r="E163" s="38"/>
      <c r="F163" s="39"/>
      <c r="G163" s="38"/>
      <c r="H163" s="39"/>
      <c r="I163" s="38"/>
    </row>
    <row r="164" spans="1:9" ht="12.75">
      <c r="A164" s="38"/>
      <c r="B164" s="38"/>
      <c r="C164" s="38"/>
      <c r="D164" s="39"/>
      <c r="E164" s="38"/>
      <c r="F164" s="39"/>
      <c r="G164" s="38"/>
      <c r="H164" s="39"/>
      <c r="I164" s="38"/>
    </row>
    <row r="165" spans="1:9" ht="12.75">
      <c r="A165" s="38"/>
      <c r="B165" s="38"/>
      <c r="C165" s="38"/>
      <c r="D165" s="39"/>
      <c r="E165" s="38"/>
      <c r="F165" s="39"/>
      <c r="G165" s="38"/>
      <c r="H165" s="39"/>
      <c r="I165" s="38"/>
    </row>
    <row r="166" spans="1:9" ht="12.75">
      <c r="A166" s="38"/>
      <c r="B166" s="38"/>
      <c r="C166" s="38"/>
      <c r="D166" s="39"/>
      <c r="E166" s="38"/>
      <c r="F166" s="39"/>
      <c r="G166" s="38"/>
      <c r="H166" s="39"/>
      <c r="I166" s="38"/>
    </row>
    <row r="167" spans="1:9" ht="12.75">
      <c r="A167" s="38"/>
      <c r="B167" s="38"/>
      <c r="C167" s="38"/>
      <c r="D167" s="39"/>
      <c r="E167" s="38"/>
      <c r="F167" s="39"/>
      <c r="G167" s="38"/>
      <c r="H167" s="39"/>
      <c r="I167" s="38"/>
    </row>
    <row r="168" spans="1:9" ht="12.75">
      <c r="A168" s="38"/>
      <c r="B168" s="38"/>
      <c r="C168" s="38"/>
      <c r="D168" s="39"/>
      <c r="E168" s="38"/>
      <c r="F168" s="39"/>
      <c r="G168" s="38"/>
      <c r="H168" s="39"/>
      <c r="I168" s="38"/>
    </row>
    <row r="169" spans="1:9" ht="12.75">
      <c r="A169" s="38"/>
      <c r="B169" s="38"/>
      <c r="C169" s="38"/>
      <c r="D169" s="39"/>
      <c r="E169" s="38"/>
      <c r="F169" s="39"/>
      <c r="G169" s="38"/>
      <c r="H169" s="39"/>
      <c r="I169" s="38"/>
    </row>
    <row r="170" spans="1:9" ht="12.75">
      <c r="A170" s="38"/>
      <c r="B170" s="38"/>
      <c r="C170" s="38"/>
      <c r="D170" s="39"/>
      <c r="E170" s="38"/>
      <c r="F170" s="39"/>
      <c r="G170" s="38"/>
      <c r="H170" s="39"/>
      <c r="I170" s="38"/>
    </row>
    <row r="171" spans="1:9" ht="12.75">
      <c r="A171" s="38"/>
      <c r="B171" s="38"/>
      <c r="C171" s="38"/>
      <c r="D171" s="39"/>
      <c r="E171" s="38"/>
      <c r="F171" s="39"/>
      <c r="G171" s="38"/>
      <c r="H171" s="39"/>
      <c r="I171" s="38"/>
    </row>
    <row r="172" spans="1:9" ht="12.75">
      <c r="A172" s="38"/>
      <c r="B172" s="38"/>
      <c r="C172" s="38"/>
      <c r="D172" s="39"/>
      <c r="E172" s="38"/>
      <c r="F172" s="39"/>
      <c r="G172" s="38"/>
      <c r="H172" s="39"/>
      <c r="I172" s="38"/>
    </row>
    <row r="173" spans="1:9" ht="12.75">
      <c r="A173" s="38"/>
      <c r="B173" s="38"/>
      <c r="C173" s="38"/>
      <c r="D173" s="39"/>
      <c r="E173" s="38"/>
      <c r="F173" s="39"/>
      <c r="G173" s="38"/>
      <c r="H173" s="39"/>
      <c r="I173" s="38"/>
    </row>
    <row r="174" spans="1:9" ht="12.75">
      <c r="A174" s="38"/>
      <c r="B174" s="38"/>
      <c r="C174" s="38"/>
      <c r="D174" s="39"/>
      <c r="E174" s="38"/>
      <c r="F174" s="39"/>
      <c r="G174" s="38"/>
      <c r="H174" s="39"/>
      <c r="I174" s="38"/>
    </row>
    <row r="175" spans="1:9" ht="12.75">
      <c r="A175" s="38"/>
      <c r="B175" s="38"/>
      <c r="C175" s="38"/>
      <c r="D175" s="39"/>
      <c r="E175" s="38"/>
      <c r="F175" s="39"/>
      <c r="G175" s="38"/>
      <c r="H175" s="39"/>
      <c r="I175" s="38"/>
    </row>
    <row r="176" spans="1:9" ht="12.75">
      <c r="A176" s="38"/>
      <c r="B176" s="38"/>
      <c r="C176" s="38"/>
      <c r="D176" s="39"/>
      <c r="E176" s="38"/>
      <c r="F176" s="39"/>
      <c r="G176" s="38"/>
      <c r="H176" s="39"/>
      <c r="I176" s="38"/>
    </row>
    <row r="177" spans="1:9" ht="12.75">
      <c r="A177" s="38"/>
      <c r="B177" s="38"/>
      <c r="C177" s="38"/>
      <c r="D177" s="39"/>
      <c r="E177" s="38"/>
      <c r="F177" s="39"/>
      <c r="G177" s="38"/>
      <c r="H177" s="39"/>
      <c r="I177" s="38"/>
    </row>
    <row r="178" spans="1:9" ht="12.75">
      <c r="A178" s="38"/>
      <c r="B178" s="38"/>
      <c r="C178" s="38"/>
      <c r="D178" s="39"/>
      <c r="E178" s="38"/>
      <c r="F178" s="39"/>
      <c r="G178" s="38"/>
      <c r="H178" s="39"/>
      <c r="I178" s="38"/>
    </row>
    <row r="179" spans="1:9" ht="12.75">
      <c r="A179" s="38"/>
      <c r="B179" s="38"/>
      <c r="C179" s="38"/>
      <c r="D179" s="39"/>
      <c r="E179" s="38"/>
      <c r="F179" s="39"/>
      <c r="G179" s="38"/>
      <c r="H179" s="39"/>
      <c r="I179" s="38"/>
    </row>
    <row r="180" spans="1:9" ht="12.75">
      <c r="A180" s="38"/>
      <c r="B180" s="38"/>
      <c r="C180" s="38"/>
      <c r="D180" s="39"/>
      <c r="E180" s="38"/>
      <c r="F180" s="39"/>
      <c r="G180" s="38"/>
      <c r="H180" s="39"/>
      <c r="I180" s="38"/>
    </row>
    <row r="181" spans="1:9" ht="12.75">
      <c r="A181" s="38"/>
      <c r="B181" s="38"/>
      <c r="C181" s="38"/>
      <c r="D181" s="39"/>
      <c r="E181" s="38"/>
      <c r="F181" s="39"/>
      <c r="G181" s="38"/>
      <c r="H181" s="39"/>
      <c r="I181" s="38"/>
    </row>
    <row r="182" spans="1:9" ht="12.75">
      <c r="A182" s="38"/>
      <c r="B182" s="38"/>
      <c r="C182" s="38"/>
      <c r="D182" s="39"/>
      <c r="E182" s="38"/>
      <c r="F182" s="39"/>
      <c r="G182" s="38"/>
      <c r="H182" s="39"/>
      <c r="I182" s="38"/>
    </row>
    <row r="183" spans="1:9" ht="12.75">
      <c r="A183" s="38"/>
      <c r="B183" s="38"/>
      <c r="C183" s="38"/>
      <c r="D183" s="39"/>
      <c r="E183" s="38"/>
      <c r="F183" s="39"/>
      <c r="G183" s="38"/>
      <c r="H183" s="39"/>
      <c r="I183" s="38"/>
    </row>
    <row r="184" spans="1:9" ht="12.75">
      <c r="A184" s="38"/>
      <c r="B184" s="38"/>
      <c r="C184" s="38"/>
      <c r="D184" s="39"/>
      <c r="E184" s="38"/>
      <c r="F184" s="39"/>
      <c r="G184" s="38"/>
      <c r="H184" s="39"/>
      <c r="I184" s="38"/>
    </row>
    <row r="185" spans="1:9" ht="12.75">
      <c r="A185" s="38"/>
      <c r="B185" s="38"/>
      <c r="C185" s="38"/>
      <c r="D185" s="39"/>
      <c r="E185" s="38"/>
      <c r="F185" s="39"/>
      <c r="G185" s="38"/>
      <c r="H185" s="39"/>
      <c r="I185" s="38"/>
    </row>
    <row r="186" spans="1:9" ht="12.75">
      <c r="A186" s="38"/>
      <c r="B186" s="38"/>
      <c r="C186" s="38"/>
      <c r="D186" s="39"/>
      <c r="E186" s="38"/>
      <c r="F186" s="39"/>
      <c r="G186" s="38"/>
      <c r="H186" s="39"/>
      <c r="I186" s="38"/>
    </row>
    <row r="187" spans="1:9" ht="12.75">
      <c r="A187" s="38"/>
      <c r="B187" s="38"/>
      <c r="C187" s="38"/>
      <c r="D187" s="39"/>
      <c r="E187" s="38"/>
      <c r="F187" s="39"/>
      <c r="G187" s="38"/>
      <c r="H187" s="39"/>
      <c r="I187" s="38"/>
    </row>
    <row r="188" spans="1:9" ht="12.75">
      <c r="A188" s="38"/>
      <c r="B188" s="38"/>
      <c r="C188" s="38"/>
      <c r="D188" s="39"/>
      <c r="E188" s="38"/>
      <c r="F188" s="39"/>
      <c r="G188" s="38"/>
      <c r="H188" s="39"/>
      <c r="I188" s="38"/>
    </row>
    <row r="189" spans="1:9" ht="12.75">
      <c r="A189" s="38"/>
      <c r="B189" s="38"/>
      <c r="C189" s="38"/>
      <c r="D189" s="39"/>
      <c r="E189" s="38"/>
      <c r="F189" s="39"/>
      <c r="G189" s="38"/>
      <c r="H189" s="39"/>
      <c r="I189" s="38"/>
    </row>
    <row r="190" spans="1:9" ht="12.75">
      <c r="A190" s="38"/>
      <c r="B190" s="38"/>
      <c r="C190" s="38"/>
      <c r="D190" s="39"/>
      <c r="E190" s="38"/>
      <c r="F190" s="39"/>
      <c r="G190" s="38"/>
      <c r="H190" s="39"/>
      <c r="I190" s="38"/>
    </row>
    <row r="191" spans="1:9" ht="12.75">
      <c r="A191" s="38"/>
      <c r="B191" s="38"/>
      <c r="C191" s="38"/>
      <c r="D191" s="39"/>
      <c r="E191" s="38"/>
      <c r="F191" s="39"/>
      <c r="G191" s="38"/>
      <c r="H191" s="39"/>
      <c r="I191" s="38"/>
    </row>
    <row r="192" spans="1:9" ht="12.75">
      <c r="A192" s="38"/>
      <c r="B192" s="38"/>
      <c r="C192" s="38"/>
      <c r="D192" s="39"/>
      <c r="E192" s="38"/>
      <c r="F192" s="39"/>
      <c r="G192" s="38"/>
      <c r="H192" s="39"/>
      <c r="I192" s="38"/>
    </row>
    <row r="193" spans="1:9" ht="12.75">
      <c r="A193" s="38"/>
      <c r="B193" s="38"/>
      <c r="C193" s="38"/>
      <c r="D193" s="39"/>
      <c r="E193" s="38"/>
      <c r="F193" s="39"/>
      <c r="G193" s="38"/>
      <c r="H193" s="39"/>
      <c r="I193" s="38"/>
    </row>
    <row r="194" spans="1:9" ht="12.75">
      <c r="A194" s="38"/>
      <c r="B194" s="38"/>
      <c r="C194" s="38"/>
      <c r="D194" s="39"/>
      <c r="E194" s="38"/>
      <c r="F194" s="39"/>
      <c r="G194" s="38"/>
      <c r="H194" s="39"/>
      <c r="I194" s="38"/>
    </row>
    <row r="195" spans="1:9" ht="12.75">
      <c r="A195" s="38"/>
      <c r="B195" s="38"/>
      <c r="C195" s="38"/>
      <c r="D195" s="39"/>
      <c r="E195" s="38"/>
      <c r="F195" s="39"/>
      <c r="G195" s="38"/>
      <c r="H195" s="39"/>
      <c r="I195" s="38"/>
    </row>
    <row r="196" spans="1:9" ht="12.75">
      <c r="A196" s="38"/>
      <c r="B196" s="38"/>
      <c r="C196" s="38"/>
      <c r="D196" s="39"/>
      <c r="E196" s="38"/>
      <c r="F196" s="39"/>
      <c r="G196" s="38"/>
      <c r="H196" s="39"/>
      <c r="I196" s="38"/>
    </row>
    <row r="197" spans="1:9" ht="12.75">
      <c r="A197" s="38"/>
      <c r="B197" s="38"/>
      <c r="C197" s="38"/>
      <c r="D197" s="39"/>
      <c r="E197" s="38"/>
      <c r="F197" s="39"/>
      <c r="G197" s="38"/>
      <c r="H197" s="39"/>
      <c r="I197" s="38"/>
    </row>
    <row r="198" spans="1:9" ht="12.75">
      <c r="A198" s="38"/>
      <c r="B198" s="38"/>
      <c r="C198" s="38"/>
      <c r="D198" s="39"/>
      <c r="E198" s="38"/>
      <c r="F198" s="39"/>
      <c r="G198" s="38"/>
      <c r="H198" s="39"/>
      <c r="I198" s="38"/>
    </row>
    <row r="199" spans="1:9" ht="12.75">
      <c r="A199" s="38"/>
      <c r="B199" s="38"/>
      <c r="C199" s="38"/>
      <c r="D199" s="39"/>
      <c r="E199" s="38"/>
      <c r="F199" s="39"/>
      <c r="G199" s="38"/>
      <c r="H199" s="39"/>
      <c r="I199" s="38"/>
    </row>
    <row r="200" spans="1:9" ht="12.75">
      <c r="A200" s="38"/>
      <c r="B200" s="38"/>
      <c r="C200" s="38"/>
      <c r="D200" s="39"/>
      <c r="E200" s="38"/>
      <c r="F200" s="39"/>
      <c r="G200" s="38"/>
      <c r="H200" s="39"/>
      <c r="I200" s="38"/>
    </row>
    <row r="201" spans="1:9" ht="12.75">
      <c r="A201" s="38"/>
      <c r="B201" s="38"/>
      <c r="C201" s="38"/>
      <c r="D201" s="39"/>
      <c r="E201" s="38"/>
      <c r="F201" s="39"/>
      <c r="G201" s="38"/>
      <c r="H201" s="39"/>
      <c r="I201" s="38"/>
    </row>
    <row r="202" spans="1:9" ht="12.75">
      <c r="A202" s="38"/>
      <c r="B202" s="38"/>
      <c r="C202" s="38"/>
      <c r="D202" s="39"/>
      <c r="E202" s="38"/>
      <c r="F202" s="39"/>
      <c r="G202" s="38"/>
      <c r="H202" s="39"/>
      <c r="I202" s="38"/>
    </row>
    <row r="203" spans="1:9" ht="12.75">
      <c r="A203" s="38"/>
      <c r="B203" s="38"/>
      <c r="C203" s="38"/>
      <c r="D203" s="39"/>
      <c r="E203" s="38"/>
      <c r="F203" s="39"/>
      <c r="G203" s="38"/>
      <c r="H203" s="39"/>
      <c r="I203" s="38"/>
    </row>
    <row r="204" spans="1:9" ht="12.75">
      <c r="A204" s="38"/>
      <c r="B204" s="38"/>
      <c r="C204" s="38"/>
      <c r="D204" s="39"/>
      <c r="E204" s="38"/>
      <c r="F204" s="39"/>
      <c r="G204" s="38"/>
      <c r="H204" s="39"/>
      <c r="I204" s="38"/>
    </row>
    <row r="205" spans="1:9" ht="12.75">
      <c r="A205" s="38"/>
      <c r="B205" s="38"/>
      <c r="C205" s="38"/>
      <c r="D205" s="39"/>
      <c r="E205" s="38"/>
      <c r="F205" s="39"/>
      <c r="G205" s="38"/>
      <c r="H205" s="39"/>
      <c r="I205" s="38"/>
    </row>
    <row r="206" spans="1:9" ht="12.75">
      <c r="A206" s="38"/>
      <c r="B206" s="38"/>
      <c r="C206" s="38"/>
      <c r="D206" s="39"/>
      <c r="E206" s="38"/>
      <c r="F206" s="39"/>
      <c r="G206" s="38"/>
      <c r="H206" s="39"/>
      <c r="I206" s="38"/>
    </row>
    <row r="207" spans="1:9" ht="12.75">
      <c r="A207" s="38"/>
      <c r="B207" s="38"/>
      <c r="C207" s="38"/>
      <c r="D207" s="39"/>
      <c r="E207" s="38"/>
      <c r="F207" s="39"/>
      <c r="G207" s="38"/>
      <c r="H207" s="39"/>
      <c r="I207" s="38"/>
    </row>
    <row r="208" spans="1:9" ht="12.75">
      <c r="A208" s="38"/>
      <c r="B208" s="38"/>
      <c r="C208" s="38"/>
      <c r="D208" s="39"/>
      <c r="E208" s="38"/>
      <c r="F208" s="39"/>
      <c r="G208" s="38"/>
      <c r="H208" s="39"/>
      <c r="I208" s="38"/>
    </row>
    <row r="209" spans="1:9" ht="12.75">
      <c r="A209" s="38"/>
      <c r="B209" s="38"/>
      <c r="C209" s="38"/>
      <c r="D209" s="39"/>
      <c r="E209" s="38"/>
      <c r="F209" s="39"/>
      <c r="G209" s="38"/>
      <c r="H209" s="39"/>
      <c r="I209" s="38"/>
    </row>
    <row r="210" spans="1:9" ht="12.75">
      <c r="A210" s="38"/>
      <c r="B210" s="38"/>
      <c r="C210" s="38"/>
      <c r="D210" s="39"/>
      <c r="E210" s="38"/>
      <c r="F210" s="39"/>
      <c r="G210" s="38"/>
      <c r="H210" s="39"/>
      <c r="I210" s="38"/>
    </row>
    <row r="211" spans="1:9" ht="12.75">
      <c r="A211" s="38"/>
      <c r="B211" s="38"/>
      <c r="C211" s="38"/>
      <c r="D211" s="39"/>
      <c r="E211" s="38"/>
      <c r="F211" s="39"/>
      <c r="G211" s="38"/>
      <c r="H211" s="39"/>
      <c r="I211" s="38"/>
    </row>
    <row r="212" spans="1:9" ht="12.75">
      <c r="A212" s="38"/>
      <c r="B212" s="38"/>
      <c r="C212" s="38"/>
      <c r="D212" s="39"/>
      <c r="E212" s="38"/>
      <c r="F212" s="39"/>
      <c r="G212" s="38"/>
      <c r="H212" s="39"/>
      <c r="I212" s="38"/>
    </row>
    <row r="213" spans="1:9" ht="12.75">
      <c r="A213" s="38"/>
      <c r="B213" s="38"/>
      <c r="C213" s="38"/>
      <c r="D213" s="39"/>
      <c r="E213" s="38"/>
      <c r="F213" s="39"/>
      <c r="G213" s="38"/>
      <c r="H213" s="39"/>
      <c r="I213" s="38"/>
    </row>
    <row r="214" spans="1:9" ht="12.75">
      <c r="A214" s="38"/>
      <c r="B214" s="38"/>
      <c r="C214" s="38"/>
      <c r="D214" s="39"/>
      <c r="E214" s="38"/>
      <c r="F214" s="39"/>
      <c r="G214" s="38"/>
      <c r="H214" s="39"/>
      <c r="I214" s="38"/>
    </row>
    <row r="215" spans="1:9" ht="12.75">
      <c r="A215" s="38"/>
      <c r="B215" s="38"/>
      <c r="C215" s="38"/>
      <c r="D215" s="39"/>
      <c r="E215" s="38"/>
      <c r="F215" s="39"/>
      <c r="G215" s="38"/>
      <c r="H215" s="39"/>
      <c r="I215" s="38"/>
    </row>
    <row r="216" spans="1:9" ht="12.75">
      <c r="A216" s="38"/>
      <c r="B216" s="38"/>
      <c r="C216" s="38"/>
      <c r="D216" s="39"/>
      <c r="E216" s="38"/>
      <c r="F216" s="39"/>
      <c r="G216" s="38"/>
      <c r="H216" s="39"/>
      <c r="I216" s="38"/>
    </row>
    <row r="217" spans="1:9" ht="12.75">
      <c r="A217" s="38"/>
      <c r="B217" s="38"/>
      <c r="C217" s="38"/>
      <c r="D217" s="39"/>
      <c r="E217" s="38"/>
      <c r="F217" s="39"/>
      <c r="G217" s="38"/>
      <c r="H217" s="39"/>
      <c r="I217" s="38"/>
    </row>
    <row r="218" spans="1:9" ht="12.75">
      <c r="A218" s="38"/>
      <c r="B218" s="38"/>
      <c r="C218" s="38"/>
      <c r="D218" s="39"/>
      <c r="E218" s="38"/>
      <c r="F218" s="39"/>
      <c r="G218" s="38"/>
      <c r="H218" s="39"/>
      <c r="I218" s="38"/>
    </row>
    <row r="219" spans="1:9" ht="12.75">
      <c r="A219" s="38"/>
      <c r="B219" s="38"/>
      <c r="C219" s="38"/>
      <c r="D219" s="39"/>
      <c r="E219" s="38"/>
      <c r="F219" s="39"/>
      <c r="G219" s="38"/>
      <c r="H219" s="39"/>
      <c r="I219" s="38"/>
    </row>
    <row r="220" spans="1:9" ht="12.75">
      <c r="A220" s="38"/>
      <c r="B220" s="38"/>
      <c r="C220" s="38"/>
      <c r="D220" s="39"/>
      <c r="E220" s="38"/>
      <c r="F220" s="39"/>
      <c r="G220" s="38"/>
      <c r="H220" s="39"/>
      <c r="I220" s="38"/>
    </row>
    <row r="221" spans="1:9" ht="12.75">
      <c r="A221" s="38"/>
      <c r="B221" s="38"/>
      <c r="C221" s="38"/>
      <c r="D221" s="39"/>
      <c r="E221" s="38"/>
      <c r="F221" s="39"/>
      <c r="G221" s="38"/>
      <c r="H221" s="39"/>
      <c r="I221" s="38"/>
    </row>
    <row r="222" spans="1:9" ht="12.75">
      <c r="A222" s="38"/>
      <c r="B222" s="38"/>
      <c r="C222" s="38"/>
      <c r="D222" s="39"/>
      <c r="E222" s="38"/>
      <c r="F222" s="39"/>
      <c r="G222" s="38"/>
      <c r="H222" s="39"/>
      <c r="I222" s="38"/>
    </row>
    <row r="223" spans="1:9" ht="12.75">
      <c r="A223" s="38"/>
      <c r="B223" s="38"/>
      <c r="C223" s="38"/>
      <c r="D223" s="39"/>
      <c r="E223" s="38"/>
      <c r="F223" s="39"/>
      <c r="G223" s="38"/>
      <c r="H223" s="39"/>
      <c r="I223" s="38"/>
    </row>
    <row r="224" spans="1:9" ht="12.75">
      <c r="A224" s="38"/>
      <c r="B224" s="38"/>
      <c r="C224" s="38"/>
      <c r="D224" s="39"/>
      <c r="E224" s="38"/>
      <c r="F224" s="39"/>
      <c r="G224" s="38"/>
      <c r="H224" s="39"/>
      <c r="I224" s="38"/>
    </row>
    <row r="225" spans="1:9" ht="12.75">
      <c r="A225" s="38"/>
      <c r="B225" s="38"/>
      <c r="C225" s="38"/>
      <c r="D225" s="39"/>
      <c r="E225" s="38"/>
      <c r="F225" s="39"/>
      <c r="G225" s="38"/>
      <c r="H225" s="39"/>
      <c r="I225" s="38"/>
    </row>
    <row r="226" spans="1:9" ht="12.75">
      <c r="A226" s="38"/>
      <c r="B226" s="38"/>
      <c r="C226" s="38"/>
      <c r="D226" s="39"/>
      <c r="E226" s="38"/>
      <c r="F226" s="39"/>
      <c r="G226" s="38"/>
      <c r="H226" s="39"/>
      <c r="I226" s="38"/>
    </row>
    <row r="227" spans="1:9" ht="12.75">
      <c r="A227" s="38"/>
      <c r="B227" s="38"/>
      <c r="C227" s="38"/>
      <c r="D227" s="39"/>
      <c r="E227" s="38"/>
      <c r="F227" s="39"/>
      <c r="G227" s="38"/>
      <c r="H227" s="39"/>
      <c r="I227" s="38"/>
    </row>
    <row r="228" spans="1:9" ht="12.75">
      <c r="A228" s="38"/>
      <c r="B228" s="38"/>
      <c r="C228" s="38"/>
      <c r="D228" s="39"/>
      <c r="E228" s="38"/>
      <c r="F228" s="39"/>
      <c r="G228" s="38"/>
      <c r="H228" s="39"/>
      <c r="I228" s="38"/>
    </row>
    <row r="229" spans="1:9" ht="12.75">
      <c r="A229" s="38"/>
      <c r="B229" s="38"/>
      <c r="C229" s="38"/>
      <c r="D229" s="39"/>
      <c r="E229" s="38"/>
      <c r="F229" s="39"/>
      <c r="G229" s="38"/>
      <c r="H229" s="39"/>
      <c r="I229" s="38"/>
    </row>
    <row r="230" spans="1:9" ht="12.75">
      <c r="A230" s="38"/>
      <c r="B230" s="38"/>
      <c r="C230" s="38"/>
      <c r="D230" s="39"/>
      <c r="E230" s="38"/>
      <c r="F230" s="39"/>
      <c r="G230" s="38"/>
      <c r="H230" s="39"/>
      <c r="I230" s="38"/>
    </row>
    <row r="231" spans="1:9" ht="12.75">
      <c r="A231" s="38"/>
      <c r="B231" s="38"/>
      <c r="C231" s="38"/>
      <c r="D231" s="39"/>
      <c r="E231" s="38"/>
      <c r="F231" s="39"/>
      <c r="G231" s="38"/>
      <c r="H231" s="39"/>
      <c r="I231" s="38"/>
    </row>
    <row r="232" spans="1:9" ht="12.75">
      <c r="A232" s="38"/>
      <c r="B232" s="38"/>
      <c r="C232" s="38"/>
      <c r="D232" s="39"/>
      <c r="E232" s="38"/>
      <c r="F232" s="39"/>
      <c r="G232" s="38"/>
      <c r="H232" s="39"/>
      <c r="I232" s="38"/>
    </row>
    <row r="233" spans="1:9" ht="12.75">
      <c r="A233" s="38"/>
      <c r="B233" s="38"/>
      <c r="C233" s="38"/>
      <c r="D233" s="39"/>
      <c r="E233" s="38"/>
      <c r="F233" s="39"/>
      <c r="G233" s="38"/>
      <c r="H233" s="39"/>
      <c r="I233" s="38"/>
    </row>
    <row r="234" spans="1:9" ht="12.75">
      <c r="A234" s="38"/>
      <c r="B234" s="38"/>
      <c r="C234" s="38"/>
      <c r="D234" s="39"/>
      <c r="E234" s="38"/>
      <c r="F234" s="39"/>
      <c r="G234" s="38"/>
      <c r="H234" s="39"/>
      <c r="I234" s="38"/>
    </row>
    <row r="235" spans="1:9" ht="12.75">
      <c r="A235" s="38"/>
      <c r="B235" s="38"/>
      <c r="C235" s="38"/>
      <c r="D235" s="39"/>
      <c r="E235" s="38"/>
      <c r="F235" s="39"/>
      <c r="G235" s="38"/>
      <c r="H235" s="39"/>
      <c r="I235" s="38"/>
    </row>
    <row r="236" spans="1:9" ht="12.75">
      <c r="A236" s="38"/>
      <c r="B236" s="38"/>
      <c r="C236" s="38"/>
      <c r="D236" s="39"/>
      <c r="E236" s="38"/>
      <c r="F236" s="39"/>
      <c r="G236" s="38"/>
      <c r="H236" s="39"/>
      <c r="I236" s="38"/>
    </row>
    <row r="237" spans="1:9" ht="12.75">
      <c r="A237" s="38"/>
      <c r="B237" s="38"/>
      <c r="C237" s="38"/>
      <c r="D237" s="39"/>
      <c r="E237" s="38"/>
      <c r="F237" s="39"/>
      <c r="G237" s="38"/>
      <c r="H237" s="39"/>
      <c r="I237" s="38"/>
    </row>
    <row r="238" spans="1:9" ht="12.75">
      <c r="A238" s="38"/>
      <c r="B238" s="38"/>
      <c r="C238" s="38"/>
      <c r="D238" s="39"/>
      <c r="E238" s="38"/>
      <c r="F238" s="39"/>
      <c r="G238" s="38"/>
      <c r="H238" s="39"/>
      <c r="I238" s="38"/>
    </row>
    <row r="239" spans="1:9" ht="12.75">
      <c r="A239" s="38"/>
      <c r="B239" s="38"/>
      <c r="C239" s="38"/>
      <c r="D239" s="39"/>
      <c r="E239" s="38"/>
      <c r="F239" s="39"/>
      <c r="G239" s="38"/>
      <c r="H239" s="39"/>
      <c r="I239" s="38"/>
    </row>
    <row r="240" spans="1:9" ht="12.75">
      <c r="A240" s="38"/>
      <c r="B240" s="38"/>
      <c r="C240" s="38"/>
      <c r="D240" s="39"/>
      <c r="E240" s="38"/>
      <c r="F240" s="39"/>
      <c r="G240" s="38"/>
      <c r="H240" s="39"/>
      <c r="I240" s="38"/>
    </row>
    <row r="241" spans="1:9" ht="12.75">
      <c r="A241" s="38"/>
      <c r="B241" s="38"/>
      <c r="C241" s="38"/>
      <c r="D241" s="39"/>
      <c r="E241" s="38"/>
      <c r="F241" s="39"/>
      <c r="G241" s="38"/>
      <c r="H241" s="39"/>
      <c r="I241" s="38"/>
    </row>
    <row r="242" spans="1:9" ht="12.75">
      <c r="A242" s="38"/>
      <c r="B242" s="38"/>
      <c r="C242" s="38"/>
      <c r="D242" s="39"/>
      <c r="E242" s="38"/>
      <c r="F242" s="39"/>
      <c r="G242" s="38"/>
      <c r="H242" s="39"/>
      <c r="I242" s="38"/>
    </row>
    <row r="243" spans="1:9" ht="12.75">
      <c r="A243" s="38"/>
      <c r="B243" s="38"/>
      <c r="C243" s="38"/>
      <c r="D243" s="39"/>
      <c r="E243" s="38"/>
      <c r="F243" s="39"/>
      <c r="G243" s="38"/>
      <c r="H243" s="39"/>
      <c r="I243" s="38"/>
    </row>
    <row r="244" spans="1:9" ht="12.75">
      <c r="A244" s="38"/>
      <c r="B244" s="38"/>
      <c r="C244" s="38"/>
      <c r="D244" s="39"/>
      <c r="E244" s="38"/>
      <c r="F244" s="39"/>
      <c r="G244" s="38"/>
      <c r="H244" s="39"/>
      <c r="I244" s="38"/>
    </row>
    <row r="245" spans="1:9" ht="12.75">
      <c r="A245" s="38"/>
      <c r="B245" s="38"/>
      <c r="C245" s="38"/>
      <c r="D245" s="39"/>
      <c r="E245" s="38"/>
      <c r="F245" s="39"/>
      <c r="G245" s="38"/>
      <c r="H245" s="39"/>
      <c r="I245" s="38"/>
    </row>
    <row r="246" spans="1:9" ht="12.75">
      <c r="A246" s="38"/>
      <c r="B246" s="38"/>
      <c r="C246" s="38"/>
      <c r="D246" s="39"/>
      <c r="E246" s="38"/>
      <c r="F246" s="39"/>
      <c r="G246" s="38"/>
      <c r="H246" s="39"/>
      <c r="I246" s="38"/>
    </row>
    <row r="247" spans="1:9" ht="12.75">
      <c r="A247" s="38"/>
      <c r="B247" s="38"/>
      <c r="C247" s="38"/>
      <c r="D247" s="39"/>
      <c r="E247" s="38"/>
      <c r="F247" s="39"/>
      <c r="G247" s="38"/>
      <c r="H247" s="39"/>
      <c r="I247" s="38"/>
    </row>
    <row r="248" spans="1:9" ht="12.75">
      <c r="A248" s="38"/>
      <c r="B248" s="38"/>
      <c r="C248" s="38"/>
      <c r="D248" s="39"/>
      <c r="E248" s="38"/>
      <c r="F248" s="39"/>
      <c r="G248" s="38"/>
      <c r="H248" s="39"/>
      <c r="I248" s="38"/>
    </row>
    <row r="249" spans="1:9" ht="12.75">
      <c r="A249" s="38"/>
      <c r="B249" s="38"/>
      <c r="C249" s="38"/>
      <c r="D249" s="39"/>
      <c r="E249" s="38"/>
      <c r="F249" s="39"/>
      <c r="G249" s="38"/>
      <c r="H249" s="39"/>
      <c r="I249" s="38"/>
    </row>
    <row r="250" spans="1:9" ht="12.75">
      <c r="A250" s="38"/>
      <c r="B250" s="38"/>
      <c r="C250" s="38"/>
      <c r="D250" s="39"/>
      <c r="E250" s="38"/>
      <c r="F250" s="39"/>
      <c r="G250" s="38"/>
      <c r="H250" s="39"/>
      <c r="I250" s="38"/>
    </row>
    <row r="251" spans="1:9" ht="12.75">
      <c r="A251" s="38"/>
      <c r="B251" s="38"/>
      <c r="C251" s="38"/>
      <c r="D251" s="39"/>
      <c r="E251" s="38"/>
      <c r="F251" s="39"/>
      <c r="G251" s="38"/>
      <c r="H251" s="39"/>
      <c r="I251" s="38"/>
    </row>
    <row r="252" spans="1:9" ht="12.75">
      <c r="A252" s="38"/>
      <c r="B252" s="38"/>
      <c r="C252" s="38"/>
      <c r="D252" s="39"/>
      <c r="E252" s="38"/>
      <c r="F252" s="39"/>
      <c r="G252" s="38"/>
      <c r="H252" s="39"/>
      <c r="I252" s="38"/>
    </row>
    <row r="253" spans="1:9" ht="12.75">
      <c r="A253" s="38"/>
      <c r="B253" s="38"/>
      <c r="C253" s="38"/>
      <c r="D253" s="39"/>
      <c r="E253" s="38"/>
      <c r="F253" s="39"/>
      <c r="G253" s="38"/>
      <c r="H253" s="39"/>
      <c r="I253" s="38"/>
    </row>
    <row r="254" spans="1:9" ht="12.75">
      <c r="A254" s="38"/>
      <c r="B254" s="38"/>
      <c r="C254" s="38"/>
      <c r="D254" s="39"/>
      <c r="E254" s="38"/>
      <c r="F254" s="39"/>
      <c r="G254" s="38"/>
      <c r="H254" s="39"/>
      <c r="I254" s="38"/>
    </row>
    <row r="255" spans="1:9" ht="12.75">
      <c r="A255" s="38"/>
      <c r="B255" s="38"/>
      <c r="C255" s="38"/>
      <c r="D255" s="39"/>
      <c r="E255" s="38"/>
      <c r="F255" s="39"/>
      <c r="G255" s="38"/>
      <c r="H255" s="39"/>
      <c r="I255" s="38"/>
    </row>
    <row r="256" spans="1:9" ht="12.75">
      <c r="A256" s="38"/>
      <c r="B256" s="38"/>
      <c r="C256" s="38"/>
      <c r="D256" s="39"/>
      <c r="E256" s="38"/>
      <c r="F256" s="39"/>
      <c r="G256" s="38"/>
      <c r="H256" s="39"/>
      <c r="I256" s="38"/>
    </row>
    <row r="257" spans="1:9" ht="12.75">
      <c r="A257" s="38"/>
      <c r="B257" s="38"/>
      <c r="C257" s="38"/>
      <c r="D257" s="39"/>
      <c r="E257" s="38"/>
      <c r="F257" s="39"/>
      <c r="G257" s="38"/>
      <c r="H257" s="39"/>
      <c r="I257" s="38"/>
    </row>
    <row r="258" spans="1:9" ht="12.75">
      <c r="A258" s="38"/>
      <c r="B258" s="38"/>
      <c r="C258" s="38"/>
      <c r="D258" s="39"/>
      <c r="E258" s="38"/>
      <c r="F258" s="39"/>
      <c r="G258" s="38"/>
      <c r="H258" s="39"/>
      <c r="I258" s="38"/>
    </row>
    <row r="259" spans="1:9" ht="12.75">
      <c r="A259" s="38"/>
      <c r="B259" s="38"/>
      <c r="C259" s="38"/>
      <c r="D259" s="39"/>
      <c r="E259" s="38"/>
      <c r="F259" s="39"/>
      <c r="G259" s="38"/>
      <c r="H259" s="39"/>
      <c r="I259" s="38"/>
    </row>
    <row r="260" spans="1:9" ht="12.75">
      <c r="A260" s="38"/>
      <c r="B260" s="38"/>
      <c r="C260" s="38"/>
      <c r="D260" s="39"/>
      <c r="E260" s="38"/>
      <c r="F260" s="39"/>
      <c r="G260" s="38"/>
      <c r="H260" s="39"/>
      <c r="I260" s="38"/>
    </row>
    <row r="261" spans="1:9" ht="12.75">
      <c r="A261" s="38"/>
      <c r="B261" s="38"/>
      <c r="C261" s="38"/>
      <c r="D261" s="39"/>
      <c r="E261" s="38"/>
      <c r="F261" s="39"/>
      <c r="G261" s="38"/>
      <c r="H261" s="39"/>
      <c r="I261" s="38"/>
    </row>
    <row r="262" spans="1:9" ht="12.75">
      <c r="A262" s="38"/>
      <c r="B262" s="38"/>
      <c r="C262" s="38"/>
      <c r="D262" s="39"/>
      <c r="E262" s="38"/>
      <c r="F262" s="39"/>
      <c r="G262" s="38"/>
      <c r="H262" s="39"/>
      <c r="I262" s="38"/>
    </row>
    <row r="263" spans="1:9" ht="12.75">
      <c r="A263" s="38"/>
      <c r="B263" s="38"/>
      <c r="C263" s="38"/>
      <c r="D263" s="39"/>
      <c r="E263" s="38"/>
      <c r="F263" s="39"/>
      <c r="G263" s="38"/>
      <c r="H263" s="39"/>
      <c r="I263" s="38"/>
    </row>
    <row r="264" spans="1:9" ht="12.75">
      <c r="A264" s="38"/>
      <c r="B264" s="38"/>
      <c r="C264" s="38"/>
      <c r="D264" s="39"/>
      <c r="E264" s="38"/>
      <c r="F264" s="39"/>
      <c r="G264" s="38"/>
      <c r="H264" s="39"/>
      <c r="I264" s="38"/>
    </row>
    <row r="265" spans="1:9" ht="12.75">
      <c r="A265" s="38"/>
      <c r="B265" s="38"/>
      <c r="C265" s="38"/>
      <c r="D265" s="39"/>
      <c r="E265" s="38"/>
      <c r="F265" s="39"/>
      <c r="G265" s="38"/>
      <c r="H265" s="39"/>
      <c r="I265" s="38"/>
    </row>
    <row r="266" spans="1:9" ht="12.75">
      <c r="A266" s="38"/>
      <c r="B266" s="38"/>
      <c r="C266" s="38"/>
      <c r="D266" s="39"/>
      <c r="E266" s="38"/>
      <c r="F266" s="39"/>
      <c r="G266" s="38"/>
      <c r="H266" s="39"/>
      <c r="I266" s="38"/>
    </row>
    <row r="267" spans="1:9" ht="12.75">
      <c r="A267" s="38"/>
      <c r="B267" s="38"/>
      <c r="C267" s="38"/>
      <c r="D267" s="39"/>
      <c r="E267" s="38"/>
      <c r="F267" s="39"/>
      <c r="G267" s="38"/>
      <c r="H267" s="39"/>
      <c r="I267" s="38"/>
    </row>
    <row r="268" spans="1:9" ht="12.75">
      <c r="A268" s="38"/>
      <c r="B268" s="38"/>
      <c r="C268" s="38"/>
      <c r="D268" s="39"/>
      <c r="E268" s="38"/>
      <c r="F268" s="39"/>
      <c r="G268" s="38"/>
      <c r="H268" s="39"/>
      <c r="I268" s="38"/>
    </row>
    <row r="269" spans="1:9" ht="12.75">
      <c r="A269" s="38"/>
      <c r="B269" s="38"/>
      <c r="C269" s="38"/>
      <c r="D269" s="39"/>
      <c r="E269" s="38"/>
      <c r="F269" s="39"/>
      <c r="G269" s="38"/>
      <c r="H269" s="39"/>
      <c r="I269" s="38"/>
    </row>
    <row r="270" spans="1:9" ht="12.75">
      <c r="A270" s="38"/>
      <c r="B270" s="38"/>
      <c r="C270" s="38"/>
      <c r="D270" s="39"/>
      <c r="E270" s="38"/>
      <c r="F270" s="39"/>
      <c r="G270" s="38"/>
      <c r="H270" s="39"/>
      <c r="I270" s="38"/>
    </row>
    <row r="271" spans="1:9" ht="12.75">
      <c r="A271" s="38"/>
      <c r="B271" s="38"/>
      <c r="C271" s="38"/>
      <c r="D271" s="39"/>
      <c r="E271" s="38"/>
      <c r="F271" s="39"/>
      <c r="G271" s="38"/>
      <c r="H271" s="39"/>
      <c r="I271" s="38"/>
    </row>
    <row r="272" spans="1:9" ht="12.75">
      <c r="A272" s="38"/>
      <c r="B272" s="38"/>
      <c r="C272" s="38"/>
      <c r="D272" s="39"/>
      <c r="E272" s="38"/>
      <c r="F272" s="39"/>
      <c r="G272" s="38"/>
      <c r="H272" s="39"/>
      <c r="I272" s="38"/>
    </row>
    <row r="273" spans="1:9" ht="12.75">
      <c r="A273" s="38"/>
      <c r="B273" s="38"/>
      <c r="C273" s="38"/>
      <c r="D273" s="39"/>
      <c r="E273" s="38"/>
      <c r="F273" s="39"/>
      <c r="G273" s="38"/>
      <c r="H273" s="39"/>
      <c r="I273" s="38"/>
    </row>
    <row r="274" spans="1:9" ht="12.75">
      <c r="A274" s="38"/>
      <c r="B274" s="38"/>
      <c r="C274" s="38"/>
      <c r="D274" s="39"/>
      <c r="E274" s="38"/>
      <c r="F274" s="39"/>
      <c r="G274" s="38"/>
      <c r="H274" s="39"/>
      <c r="I274" s="38"/>
    </row>
    <row r="275" spans="1:9" ht="12.75">
      <c r="A275" s="38"/>
      <c r="B275" s="38"/>
      <c r="C275" s="38"/>
      <c r="D275" s="39"/>
      <c r="E275" s="38"/>
      <c r="F275" s="39"/>
      <c r="G275" s="38"/>
      <c r="H275" s="39"/>
      <c r="I275" s="38"/>
    </row>
    <row r="276" spans="1:9" ht="12.75">
      <c r="A276" s="38"/>
      <c r="B276" s="38"/>
      <c r="C276" s="38"/>
      <c r="D276" s="39"/>
      <c r="E276" s="38"/>
      <c r="F276" s="39"/>
      <c r="G276" s="38"/>
      <c r="H276" s="39"/>
      <c r="I276" s="38"/>
    </row>
    <row r="277" spans="1:9" ht="12.75">
      <c r="A277" s="38"/>
      <c r="B277" s="38"/>
      <c r="C277" s="38"/>
      <c r="D277" s="39"/>
      <c r="E277" s="38"/>
      <c r="F277" s="39"/>
      <c r="G277" s="38"/>
      <c r="H277" s="39"/>
      <c r="I277" s="38"/>
    </row>
    <row r="278" spans="1:9" ht="12.75">
      <c r="A278" s="38"/>
      <c r="B278" s="38"/>
      <c r="C278" s="38"/>
      <c r="D278" s="39"/>
      <c r="E278" s="38"/>
      <c r="F278" s="39"/>
      <c r="G278" s="38"/>
      <c r="H278" s="39"/>
      <c r="I278" s="38"/>
    </row>
    <row r="279" spans="1:9" ht="12.75">
      <c r="A279" s="38"/>
      <c r="B279" s="38"/>
      <c r="C279" s="38"/>
      <c r="D279" s="39"/>
      <c r="E279" s="38"/>
      <c r="F279" s="39"/>
      <c r="G279" s="38"/>
      <c r="H279" s="39"/>
      <c r="I279" s="38"/>
    </row>
    <row r="280" spans="1:9" ht="12.75">
      <c r="A280" s="38"/>
      <c r="B280" s="38"/>
      <c r="C280" s="38"/>
      <c r="D280" s="39"/>
      <c r="E280" s="38"/>
      <c r="F280" s="39"/>
      <c r="G280" s="38"/>
      <c r="H280" s="39"/>
      <c r="I280" s="38"/>
    </row>
    <row r="281" spans="1:9" ht="12.75">
      <c r="A281" s="38"/>
      <c r="B281" s="38"/>
      <c r="C281" s="38"/>
      <c r="D281" s="39"/>
      <c r="E281" s="38"/>
      <c r="F281" s="39"/>
      <c r="G281" s="38"/>
      <c r="H281" s="39"/>
      <c r="I281" s="38"/>
    </row>
    <row r="282" spans="1:9" ht="12.75">
      <c r="A282" s="38"/>
      <c r="B282" s="38"/>
      <c r="C282" s="38"/>
      <c r="D282" s="39"/>
      <c r="E282" s="38"/>
      <c r="F282" s="39"/>
      <c r="G282" s="38"/>
      <c r="H282" s="39"/>
      <c r="I282" s="38"/>
    </row>
    <row r="283" spans="1:9" ht="12.75">
      <c r="A283" s="38"/>
      <c r="B283" s="38"/>
      <c r="C283" s="38"/>
      <c r="D283" s="39"/>
      <c r="E283" s="38"/>
      <c r="F283" s="39"/>
      <c r="G283" s="38"/>
      <c r="H283" s="39"/>
      <c r="I283" s="38"/>
    </row>
    <row r="284" spans="1:9" ht="12.75">
      <c r="A284" s="38"/>
      <c r="B284" s="38"/>
      <c r="C284" s="38"/>
      <c r="D284" s="39"/>
      <c r="E284" s="38"/>
      <c r="F284" s="39"/>
      <c r="G284" s="38"/>
      <c r="H284" s="39"/>
      <c r="I284" s="38"/>
    </row>
    <row r="285" spans="1:9" ht="12.75">
      <c r="A285" s="38"/>
      <c r="B285" s="38"/>
      <c r="C285" s="38"/>
      <c r="D285" s="39"/>
      <c r="E285" s="38"/>
      <c r="F285" s="39"/>
      <c r="G285" s="38"/>
      <c r="H285" s="39"/>
      <c r="I285" s="38"/>
    </row>
    <row r="286" spans="1:9" ht="12.75">
      <c r="A286" s="38"/>
      <c r="B286" s="38"/>
      <c r="C286" s="38"/>
      <c r="D286" s="39"/>
      <c r="E286" s="38"/>
      <c r="F286" s="39"/>
      <c r="G286" s="38"/>
      <c r="H286" s="39"/>
      <c r="I286" s="38"/>
    </row>
    <row r="287" spans="1:9" ht="12.75">
      <c r="A287" s="38"/>
      <c r="B287" s="38"/>
      <c r="C287" s="38"/>
      <c r="D287" s="39"/>
      <c r="E287" s="38"/>
      <c r="F287" s="39"/>
      <c r="G287" s="38"/>
      <c r="H287" s="39"/>
      <c r="I287" s="38"/>
    </row>
    <row r="288" spans="1:9" ht="12.75">
      <c r="A288" s="38"/>
      <c r="B288" s="38"/>
      <c r="C288" s="38"/>
      <c r="D288" s="39"/>
      <c r="E288" s="38"/>
      <c r="F288" s="39"/>
      <c r="G288" s="38"/>
      <c r="H288" s="39"/>
      <c r="I288" s="38"/>
    </row>
    <row r="289" spans="1:9" ht="12.75">
      <c r="A289" s="38"/>
      <c r="B289" s="38"/>
      <c r="C289" s="38"/>
      <c r="D289" s="39"/>
      <c r="E289" s="38"/>
      <c r="F289" s="39"/>
      <c r="G289" s="38"/>
      <c r="H289" s="39"/>
      <c r="I289" s="38"/>
    </row>
    <row r="290" spans="1:9" ht="12.75">
      <c r="A290" s="38"/>
      <c r="B290" s="38"/>
      <c r="C290" s="38"/>
      <c r="D290" s="39"/>
      <c r="E290" s="38"/>
      <c r="F290" s="39"/>
      <c r="G290" s="38"/>
      <c r="H290" s="39"/>
      <c r="I290" s="38"/>
    </row>
    <row r="291" spans="1:9" ht="12.75">
      <c r="A291" s="38"/>
      <c r="B291" s="38"/>
      <c r="C291" s="38"/>
      <c r="D291" s="39"/>
      <c r="E291" s="38"/>
      <c r="F291" s="39"/>
      <c r="G291" s="38"/>
      <c r="H291" s="39"/>
      <c r="I291" s="38"/>
    </row>
    <row r="292" spans="1:9" ht="12.75">
      <c r="A292" s="38"/>
      <c r="B292" s="38"/>
      <c r="C292" s="38"/>
      <c r="D292" s="39"/>
      <c r="E292" s="38"/>
      <c r="F292" s="39"/>
      <c r="G292" s="38"/>
      <c r="H292" s="39"/>
      <c r="I292" s="38"/>
    </row>
    <row r="293" spans="1:9" ht="12.75">
      <c r="A293" s="38"/>
      <c r="B293" s="38"/>
      <c r="C293" s="38"/>
      <c r="D293" s="39"/>
      <c r="E293" s="38"/>
      <c r="F293" s="39"/>
      <c r="G293" s="38"/>
      <c r="H293" s="39"/>
      <c r="I293" s="38"/>
    </row>
    <row r="294" spans="1:9" ht="12.75">
      <c r="A294" s="38"/>
      <c r="B294" s="38"/>
      <c r="C294" s="38"/>
      <c r="D294" s="39"/>
      <c r="E294" s="38"/>
      <c r="F294" s="39"/>
      <c r="G294" s="38"/>
      <c r="H294" s="39"/>
      <c r="I294" s="38"/>
    </row>
    <row r="295" spans="1:9" ht="12.75">
      <c r="A295" s="38"/>
      <c r="B295" s="38"/>
      <c r="C295" s="38"/>
      <c r="D295" s="39"/>
      <c r="E295" s="38"/>
      <c r="F295" s="39"/>
      <c r="G295" s="38"/>
      <c r="H295" s="39"/>
      <c r="I295" s="38"/>
    </row>
    <row r="296" spans="1:9" ht="12.75">
      <c r="A296" s="38"/>
      <c r="B296" s="38"/>
      <c r="C296" s="38"/>
      <c r="D296" s="39"/>
      <c r="E296" s="38"/>
      <c r="F296" s="39"/>
      <c r="G296" s="38"/>
      <c r="H296" s="39"/>
      <c r="I296" s="38"/>
    </row>
    <row r="297" spans="1:9" ht="12.75">
      <c r="A297" s="38"/>
      <c r="B297" s="38"/>
      <c r="C297" s="38"/>
      <c r="D297" s="39"/>
      <c r="E297" s="38"/>
      <c r="F297" s="39"/>
      <c r="G297" s="38"/>
      <c r="H297" s="39"/>
      <c r="I297" s="38"/>
    </row>
    <row r="298" spans="1:9" ht="12.75">
      <c r="A298" s="38"/>
      <c r="B298" s="38"/>
      <c r="C298" s="38"/>
      <c r="D298" s="39"/>
      <c r="E298" s="38"/>
      <c r="F298" s="39"/>
      <c r="G298" s="38"/>
      <c r="H298" s="39"/>
      <c r="I298" s="38"/>
    </row>
    <row r="299" spans="1:9" ht="12.75">
      <c r="A299" s="38"/>
      <c r="B299" s="38"/>
      <c r="C299" s="38"/>
      <c r="D299" s="39"/>
      <c r="E299" s="38"/>
      <c r="F299" s="39"/>
      <c r="G299" s="38"/>
      <c r="H299" s="39"/>
      <c r="I299" s="38"/>
    </row>
    <row r="300" spans="1:9" ht="12.75">
      <c r="A300" s="38"/>
      <c r="B300" s="38"/>
      <c r="C300" s="38"/>
      <c r="D300" s="39"/>
      <c r="E300" s="38"/>
      <c r="F300" s="39"/>
      <c r="G300" s="38"/>
      <c r="H300" s="39"/>
      <c r="I300" s="38"/>
    </row>
    <row r="301" spans="1:9" ht="12.75">
      <c r="A301" s="38"/>
      <c r="B301" s="38"/>
      <c r="C301" s="38"/>
      <c r="D301" s="39"/>
      <c r="E301" s="38"/>
      <c r="F301" s="39"/>
      <c r="G301" s="38"/>
      <c r="H301" s="39"/>
      <c r="I301" s="38"/>
    </row>
    <row r="302" spans="1:9" ht="12.75">
      <c r="A302" s="38"/>
      <c r="B302" s="38"/>
      <c r="C302" s="38"/>
      <c r="D302" s="39"/>
      <c r="E302" s="38"/>
      <c r="F302" s="39"/>
      <c r="G302" s="38"/>
      <c r="H302" s="39"/>
      <c r="I302" s="38"/>
    </row>
    <row r="303" spans="1:9" ht="12.75">
      <c r="A303" s="38"/>
      <c r="B303" s="38"/>
      <c r="C303" s="38"/>
      <c r="D303" s="39"/>
      <c r="E303" s="38"/>
      <c r="F303" s="39"/>
      <c r="G303" s="38"/>
      <c r="H303" s="39"/>
      <c r="I303" s="38"/>
    </row>
    <row r="304" spans="1:9" ht="12.75">
      <c r="A304" s="38"/>
      <c r="B304" s="38"/>
      <c r="C304" s="38"/>
      <c r="D304" s="39"/>
      <c r="E304" s="38"/>
      <c r="F304" s="39"/>
      <c r="G304" s="38"/>
      <c r="H304" s="39"/>
      <c r="I304" s="38"/>
    </row>
    <row r="305" spans="1:9" ht="12.75">
      <c r="A305" s="38"/>
      <c r="B305" s="38"/>
      <c r="C305" s="38"/>
      <c r="D305" s="39"/>
      <c r="E305" s="38"/>
      <c r="F305" s="39"/>
      <c r="G305" s="38"/>
      <c r="H305" s="39"/>
      <c r="I305" s="38"/>
    </row>
    <row r="306" spans="1:9" ht="12.75">
      <c r="A306" s="38"/>
      <c r="B306" s="38"/>
      <c r="C306" s="38"/>
      <c r="D306" s="39"/>
      <c r="E306" s="38"/>
      <c r="F306" s="39"/>
      <c r="G306" s="38"/>
      <c r="H306" s="39"/>
      <c r="I306" s="38"/>
    </row>
    <row r="307" spans="1:9" ht="12.75">
      <c r="A307" s="38"/>
      <c r="B307" s="38"/>
      <c r="C307" s="38"/>
      <c r="D307" s="39"/>
      <c r="E307" s="38"/>
      <c r="F307" s="39"/>
      <c r="G307" s="38"/>
      <c r="H307" s="39"/>
      <c r="I307" s="38"/>
    </row>
    <row r="308" spans="1:9" ht="12.75">
      <c r="A308" s="38"/>
      <c r="B308" s="38"/>
      <c r="C308" s="38"/>
      <c r="D308" s="39"/>
      <c r="E308" s="38"/>
      <c r="F308" s="39"/>
      <c r="G308" s="38"/>
      <c r="H308" s="39"/>
      <c r="I308" s="38"/>
    </row>
    <row r="309" spans="1:9" ht="12.75">
      <c r="A309" s="38"/>
      <c r="B309" s="38"/>
      <c r="C309" s="38"/>
      <c r="D309" s="39"/>
      <c r="E309" s="38"/>
      <c r="F309" s="39"/>
      <c r="G309" s="38"/>
      <c r="H309" s="39"/>
      <c r="I309" s="38"/>
    </row>
    <row r="310" spans="1:9" ht="12.75">
      <c r="A310" s="38"/>
      <c r="B310" s="38"/>
      <c r="C310" s="38"/>
      <c r="D310" s="39"/>
      <c r="E310" s="38"/>
      <c r="F310" s="39"/>
      <c r="G310" s="38"/>
      <c r="H310" s="39"/>
      <c r="I310" s="38"/>
    </row>
    <row r="311" spans="1:9" ht="12.75">
      <c r="A311" s="38"/>
      <c r="B311" s="38"/>
      <c r="C311" s="38"/>
      <c r="D311" s="39"/>
      <c r="E311" s="38"/>
      <c r="F311" s="39"/>
      <c r="G311" s="38"/>
      <c r="H311" s="39"/>
      <c r="I311" s="38"/>
    </row>
    <row r="312" spans="1:9" ht="12.75">
      <c r="A312" s="38"/>
      <c r="B312" s="38"/>
      <c r="C312" s="38"/>
      <c r="D312" s="39"/>
      <c r="E312" s="38"/>
      <c r="F312" s="39"/>
      <c r="G312" s="38"/>
      <c r="H312" s="39"/>
      <c r="I312" s="38"/>
    </row>
    <row r="313" spans="1:9" ht="12.75">
      <c r="A313" s="38"/>
      <c r="B313" s="38"/>
      <c r="C313" s="38"/>
      <c r="D313" s="39"/>
      <c r="E313" s="38"/>
      <c r="F313" s="39"/>
      <c r="G313" s="38"/>
      <c r="H313" s="39"/>
      <c r="I313" s="38"/>
    </row>
    <row r="314" spans="1:9" ht="12.75">
      <c r="A314" s="38"/>
      <c r="B314" s="38"/>
      <c r="C314" s="38"/>
      <c r="D314" s="39"/>
      <c r="E314" s="38"/>
      <c r="F314" s="39"/>
      <c r="G314" s="38"/>
      <c r="H314" s="39"/>
      <c r="I314" s="38"/>
    </row>
    <row r="315" spans="1:9" ht="12.75">
      <c r="A315" s="38"/>
      <c r="B315" s="38"/>
      <c r="C315" s="38"/>
      <c r="D315" s="39"/>
      <c r="E315" s="38"/>
      <c r="F315" s="39"/>
      <c r="G315" s="38"/>
      <c r="H315" s="39"/>
      <c r="I315" s="38"/>
    </row>
    <row r="316" spans="1:9" ht="12.75">
      <c r="A316" s="38"/>
      <c r="B316" s="38"/>
      <c r="C316" s="38"/>
      <c r="D316" s="39"/>
      <c r="E316" s="38"/>
      <c r="F316" s="39"/>
      <c r="G316" s="38"/>
      <c r="H316" s="39"/>
      <c r="I316" s="38"/>
    </row>
    <row r="317" spans="1:9" ht="12.75">
      <c r="A317" s="38"/>
      <c r="B317" s="38"/>
      <c r="C317" s="38"/>
      <c r="D317" s="39"/>
      <c r="E317" s="38"/>
      <c r="F317" s="39"/>
      <c r="G317" s="38"/>
      <c r="H317" s="39"/>
      <c r="I317" s="38"/>
    </row>
    <row r="318" spans="1:9" ht="12.75">
      <c r="A318" s="38"/>
      <c r="B318" s="38"/>
      <c r="C318" s="38"/>
      <c r="D318" s="39"/>
      <c r="E318" s="38"/>
      <c r="F318" s="39"/>
      <c r="G318" s="38"/>
      <c r="H318" s="39"/>
      <c r="I318" s="38"/>
    </row>
    <row r="319" spans="1:9" ht="12.75">
      <c r="A319" s="38"/>
      <c r="B319" s="38"/>
      <c r="C319" s="38"/>
      <c r="D319" s="39"/>
      <c r="E319" s="38"/>
      <c r="F319" s="39"/>
      <c r="G319" s="38"/>
      <c r="H319" s="39"/>
      <c r="I319" s="38"/>
    </row>
    <row r="320" spans="1:9" ht="12.75">
      <c r="A320" s="38"/>
      <c r="B320" s="38"/>
      <c r="C320" s="38"/>
      <c r="D320" s="39"/>
      <c r="E320" s="38"/>
      <c r="F320" s="39"/>
      <c r="G320" s="38"/>
      <c r="H320" s="39"/>
      <c r="I320" s="38"/>
    </row>
    <row r="321" spans="1:9" ht="12.75">
      <c r="A321" s="38"/>
      <c r="B321" s="38"/>
      <c r="C321" s="38"/>
      <c r="D321" s="39"/>
      <c r="E321" s="38"/>
      <c r="F321" s="39"/>
      <c r="G321" s="38"/>
      <c r="H321" s="39"/>
      <c r="I321" s="38"/>
    </row>
    <row r="322" spans="1:9" ht="12.75">
      <c r="A322" s="38"/>
      <c r="B322" s="38"/>
      <c r="C322" s="38"/>
      <c r="D322" s="39"/>
      <c r="E322" s="38"/>
      <c r="F322" s="39"/>
      <c r="G322" s="38"/>
      <c r="H322" s="39"/>
      <c r="I322" s="38"/>
    </row>
    <row r="323" spans="1:9" ht="12.75">
      <c r="A323" s="38"/>
      <c r="B323" s="38"/>
      <c r="C323" s="38"/>
      <c r="D323" s="39"/>
      <c r="E323" s="38"/>
      <c r="F323" s="39"/>
      <c r="G323" s="38"/>
      <c r="H323" s="39"/>
      <c r="I323" s="38"/>
    </row>
    <row r="324" spans="1:9" ht="12.75">
      <c r="A324" s="38"/>
      <c r="B324" s="38"/>
      <c r="C324" s="38"/>
      <c r="D324" s="39"/>
      <c r="E324" s="38"/>
      <c r="F324" s="39"/>
      <c r="G324" s="38"/>
      <c r="H324" s="39"/>
      <c r="I324" s="38"/>
    </row>
    <row r="325" spans="1:9" ht="12.75">
      <c r="A325" s="38"/>
      <c r="B325" s="38"/>
      <c r="C325" s="38"/>
      <c r="D325" s="39"/>
      <c r="E325" s="38"/>
      <c r="F325" s="39"/>
      <c r="G325" s="38"/>
      <c r="H325" s="39"/>
      <c r="I325" s="38"/>
    </row>
    <row r="326" spans="1:9" ht="12.75">
      <c r="A326" s="38"/>
      <c r="B326" s="38"/>
      <c r="C326" s="38"/>
      <c r="D326" s="39"/>
      <c r="E326" s="38"/>
      <c r="F326" s="39"/>
      <c r="G326" s="38"/>
      <c r="H326" s="39"/>
      <c r="I326" s="38"/>
    </row>
    <row r="327" spans="1:9" ht="12.75">
      <c r="A327" s="38"/>
      <c r="B327" s="38"/>
      <c r="C327" s="38"/>
      <c r="D327" s="39"/>
      <c r="E327" s="38"/>
      <c r="F327" s="39"/>
      <c r="G327" s="38"/>
      <c r="H327" s="39"/>
      <c r="I327" s="38"/>
    </row>
    <row r="328" spans="1:9" ht="12.75">
      <c r="A328" s="38"/>
      <c r="B328" s="38"/>
      <c r="C328" s="38"/>
      <c r="D328" s="39"/>
      <c r="E328" s="38"/>
      <c r="F328" s="39"/>
      <c r="G328" s="38"/>
      <c r="H328" s="39"/>
      <c r="I328" s="38"/>
    </row>
    <row r="329" spans="1:9" ht="12.75">
      <c r="A329" s="38"/>
      <c r="B329" s="38"/>
      <c r="C329" s="38"/>
      <c r="D329" s="39"/>
      <c r="E329" s="38"/>
      <c r="F329" s="39"/>
      <c r="G329" s="38"/>
      <c r="H329" s="39"/>
      <c r="I329" s="38"/>
    </row>
    <row r="330" spans="1:9" ht="12.75">
      <c r="A330" s="38"/>
      <c r="B330" s="38"/>
      <c r="C330" s="38"/>
      <c r="D330" s="39"/>
      <c r="E330" s="38"/>
      <c r="F330" s="39"/>
      <c r="G330" s="38"/>
      <c r="H330" s="39"/>
      <c r="I330" s="38"/>
    </row>
    <row r="331" spans="1:9" ht="12.75">
      <c r="A331" s="38"/>
      <c r="B331" s="38"/>
      <c r="C331" s="38"/>
      <c r="D331" s="39"/>
      <c r="E331" s="38"/>
      <c r="F331" s="39"/>
      <c r="G331" s="38"/>
      <c r="H331" s="39"/>
      <c r="I331" s="38"/>
    </row>
    <row r="332" spans="1:9" ht="12.75">
      <c r="A332" s="38"/>
      <c r="B332" s="38"/>
      <c r="C332" s="38"/>
      <c r="D332" s="39"/>
      <c r="E332" s="38"/>
      <c r="F332" s="39"/>
      <c r="G332" s="38"/>
      <c r="H332" s="39"/>
      <c r="I332" s="38"/>
    </row>
    <row r="333" spans="1:9" ht="12.75">
      <c r="A333" s="38"/>
      <c r="B333" s="38"/>
      <c r="C333" s="38"/>
      <c r="D333" s="39"/>
      <c r="E333" s="38"/>
      <c r="F333" s="39"/>
      <c r="G333" s="38"/>
      <c r="H333" s="39"/>
      <c r="I333" s="38"/>
    </row>
    <row r="334" spans="1:9" ht="12.75">
      <c r="A334" s="38"/>
      <c r="B334" s="38"/>
      <c r="C334" s="38"/>
      <c r="D334" s="39"/>
      <c r="E334" s="38"/>
      <c r="F334" s="39"/>
      <c r="G334" s="38"/>
      <c r="H334" s="39"/>
      <c r="I334" s="38"/>
    </row>
    <row r="335" spans="1:9" ht="12.75">
      <c r="A335" s="38"/>
      <c r="B335" s="38"/>
      <c r="C335" s="38"/>
      <c r="D335" s="39"/>
      <c r="E335" s="38"/>
      <c r="F335" s="39"/>
      <c r="G335" s="38"/>
      <c r="H335" s="39"/>
      <c r="I335" s="38"/>
    </row>
    <row r="336" spans="1:9" ht="12.75">
      <c r="A336" s="38"/>
      <c r="B336" s="38"/>
      <c r="C336" s="38"/>
      <c r="D336" s="39"/>
      <c r="E336" s="38"/>
      <c r="F336" s="39"/>
      <c r="G336" s="38"/>
      <c r="H336" s="39"/>
      <c r="I336" s="38"/>
    </row>
    <row r="337" spans="1:9" ht="12.75">
      <c r="A337" s="38"/>
      <c r="B337" s="38"/>
      <c r="C337" s="38"/>
      <c r="D337" s="39"/>
      <c r="E337" s="38"/>
      <c r="F337" s="39"/>
      <c r="G337" s="38"/>
      <c r="H337" s="39"/>
      <c r="I337" s="38"/>
    </row>
    <row r="338" spans="1:9" ht="12.75">
      <c r="A338" s="38"/>
      <c r="B338" s="38"/>
      <c r="C338" s="38"/>
      <c r="D338" s="39"/>
      <c r="E338" s="38"/>
      <c r="F338" s="39"/>
      <c r="G338" s="38"/>
      <c r="H338" s="39"/>
      <c r="I338" s="38"/>
    </row>
    <row r="339" spans="1:9" ht="12.75">
      <c r="A339" s="38"/>
      <c r="B339" s="38"/>
      <c r="C339" s="38"/>
      <c r="D339" s="39"/>
      <c r="E339" s="38"/>
      <c r="F339" s="39"/>
      <c r="G339" s="38"/>
      <c r="H339" s="39"/>
      <c r="I339" s="38"/>
    </row>
    <row r="340" spans="1:9" ht="12.75">
      <c r="A340" s="38"/>
      <c r="B340" s="38"/>
      <c r="C340" s="38"/>
      <c r="D340" s="39"/>
      <c r="E340" s="38"/>
      <c r="F340" s="39"/>
      <c r="G340" s="38"/>
      <c r="H340" s="39"/>
      <c r="I340" s="38"/>
    </row>
    <row r="341" spans="1:9" ht="12.75">
      <c r="A341" s="38"/>
      <c r="B341" s="38"/>
      <c r="C341" s="38"/>
      <c r="D341" s="39"/>
      <c r="E341" s="38"/>
      <c r="F341" s="39"/>
      <c r="G341" s="38"/>
      <c r="H341" s="39"/>
      <c r="I341" s="38"/>
    </row>
    <row r="342" spans="1:9" ht="12.75">
      <c r="A342" s="38"/>
      <c r="B342" s="38"/>
      <c r="C342" s="38"/>
      <c r="D342" s="39"/>
      <c r="E342" s="38"/>
      <c r="F342" s="39"/>
      <c r="G342" s="38"/>
      <c r="H342" s="39"/>
      <c r="I342" s="38"/>
    </row>
    <row r="343" spans="1:9" ht="12.75">
      <c r="A343" s="38"/>
      <c r="B343" s="38"/>
      <c r="C343" s="38"/>
      <c r="D343" s="39"/>
      <c r="E343" s="38"/>
      <c r="F343" s="39"/>
      <c r="G343" s="38"/>
      <c r="H343" s="39"/>
      <c r="I343" s="38"/>
    </row>
    <row r="344" spans="1:9" ht="12.75">
      <c r="A344" s="38"/>
      <c r="B344" s="38"/>
      <c r="C344" s="38"/>
      <c r="D344" s="39"/>
      <c r="E344" s="38"/>
      <c r="F344" s="39"/>
      <c r="G344" s="38"/>
      <c r="H344" s="39"/>
      <c r="I344" s="38"/>
    </row>
    <row r="345" spans="1:9" ht="12.75">
      <c r="A345" s="38"/>
      <c r="B345" s="38"/>
      <c r="C345" s="38"/>
      <c r="D345" s="39"/>
      <c r="E345" s="38"/>
      <c r="F345" s="39"/>
      <c r="G345" s="38"/>
      <c r="H345" s="39"/>
      <c r="I345" s="38"/>
    </row>
    <row r="346" spans="1:9" ht="12.75">
      <c r="A346" s="38"/>
      <c r="B346" s="38"/>
      <c r="C346" s="38"/>
      <c r="D346" s="39"/>
      <c r="E346" s="38"/>
      <c r="F346" s="39"/>
      <c r="G346" s="38"/>
      <c r="H346" s="39"/>
      <c r="I346" s="38"/>
    </row>
    <row r="347" spans="1:9" ht="12.75">
      <c r="A347" s="38"/>
      <c r="B347" s="38"/>
      <c r="C347" s="38"/>
      <c r="D347" s="39"/>
      <c r="E347" s="38"/>
      <c r="F347" s="39"/>
      <c r="G347" s="38"/>
      <c r="H347" s="39"/>
      <c r="I347" s="38"/>
    </row>
    <row r="348" spans="1:9" ht="12.75">
      <c r="A348" s="38"/>
      <c r="B348" s="38"/>
      <c r="C348" s="38"/>
      <c r="D348" s="39"/>
      <c r="E348" s="38"/>
      <c r="F348" s="39"/>
      <c r="G348" s="38"/>
      <c r="H348" s="39"/>
      <c r="I348" s="38"/>
    </row>
    <row r="349" spans="1:9" ht="12.75">
      <c r="A349" s="38"/>
      <c r="B349" s="38"/>
      <c r="C349" s="38"/>
      <c r="D349" s="39"/>
      <c r="E349" s="38"/>
      <c r="F349" s="39"/>
      <c r="G349" s="38"/>
      <c r="H349" s="39"/>
      <c r="I349" s="38"/>
    </row>
    <row r="350" spans="1:9" ht="12.75">
      <c r="A350" s="38"/>
      <c r="B350" s="38"/>
      <c r="C350" s="38"/>
      <c r="D350" s="39"/>
      <c r="E350" s="38"/>
      <c r="F350" s="39"/>
      <c r="G350" s="38"/>
      <c r="H350" s="39"/>
      <c r="I350" s="38"/>
    </row>
    <row r="351" spans="1:9" ht="12.75">
      <c r="A351" s="38"/>
      <c r="B351" s="38"/>
      <c r="C351" s="38"/>
      <c r="D351" s="39"/>
      <c r="E351" s="38"/>
      <c r="F351" s="39"/>
      <c r="G351" s="38"/>
      <c r="H351" s="39"/>
      <c r="I351" s="38"/>
    </row>
    <row r="352" spans="1:9" ht="12.75">
      <c r="A352" s="38"/>
      <c r="B352" s="38"/>
      <c r="C352" s="38"/>
      <c r="D352" s="39"/>
      <c r="E352" s="38"/>
      <c r="F352" s="39"/>
      <c r="G352" s="38"/>
      <c r="H352" s="39"/>
      <c r="I352" s="38"/>
    </row>
    <row r="353" spans="1:9" ht="12.75">
      <c r="A353" s="38"/>
      <c r="B353" s="38"/>
      <c r="C353" s="38"/>
      <c r="D353" s="39"/>
      <c r="E353" s="38"/>
      <c r="F353" s="39"/>
      <c r="G353" s="38"/>
      <c r="H353" s="39"/>
      <c r="I353" s="38"/>
    </row>
    <row r="354" spans="1:9" ht="12.75">
      <c r="A354" s="38"/>
      <c r="B354" s="38"/>
      <c r="C354" s="38"/>
      <c r="D354" s="39"/>
      <c r="E354" s="38"/>
      <c r="F354" s="39"/>
      <c r="G354" s="38"/>
      <c r="H354" s="39"/>
      <c r="I354" s="38"/>
    </row>
    <row r="355" spans="1:9" ht="12.75">
      <c r="A355" s="38"/>
      <c r="B355" s="38"/>
      <c r="C355" s="38"/>
      <c r="D355" s="39"/>
      <c r="E355" s="38"/>
      <c r="F355" s="39"/>
      <c r="G355" s="38"/>
      <c r="H355" s="39"/>
      <c r="I355" s="38"/>
    </row>
    <row r="356" spans="1:9" ht="12.75">
      <c r="A356" s="38"/>
      <c r="B356" s="38"/>
      <c r="C356" s="38"/>
      <c r="D356" s="39"/>
      <c r="E356" s="38"/>
      <c r="F356" s="39"/>
      <c r="G356" s="38"/>
      <c r="H356" s="39"/>
      <c r="I356" s="38"/>
    </row>
    <row r="357" spans="1:9" ht="12.75">
      <c r="A357" s="38"/>
      <c r="B357" s="38"/>
      <c r="C357" s="38"/>
      <c r="D357" s="39"/>
      <c r="E357" s="38"/>
      <c r="F357" s="39"/>
      <c r="G357" s="38"/>
      <c r="H357" s="39"/>
      <c r="I357" s="38"/>
    </row>
    <row r="358" spans="1:9" ht="12.75">
      <c r="A358" s="38"/>
      <c r="B358" s="38"/>
      <c r="C358" s="38"/>
      <c r="D358" s="39"/>
      <c r="E358" s="38"/>
      <c r="F358" s="39"/>
      <c r="G358" s="38"/>
      <c r="H358" s="39"/>
      <c r="I358" s="38"/>
    </row>
    <row r="359" spans="1:9" ht="12.75">
      <c r="A359" s="38"/>
      <c r="B359" s="38"/>
      <c r="C359" s="38"/>
      <c r="D359" s="39"/>
      <c r="E359" s="38"/>
      <c r="F359" s="39"/>
      <c r="G359" s="38"/>
      <c r="H359" s="39"/>
      <c r="I359" s="38"/>
    </row>
    <row r="360" spans="1:9" ht="12.75">
      <c r="A360" s="38"/>
      <c r="B360" s="38"/>
      <c r="C360" s="38"/>
      <c r="D360" s="39"/>
      <c r="E360" s="38"/>
      <c r="F360" s="39"/>
      <c r="G360" s="38"/>
      <c r="H360" s="39"/>
      <c r="I360" s="38"/>
    </row>
    <row r="361" spans="1:9" ht="12.75">
      <c r="A361" s="38"/>
      <c r="B361" s="38"/>
      <c r="C361" s="38"/>
      <c r="D361" s="39"/>
      <c r="E361" s="38"/>
      <c r="F361" s="39"/>
      <c r="G361" s="38"/>
      <c r="H361" s="39"/>
      <c r="I361" s="38"/>
    </row>
    <row r="362" spans="1:9" ht="12.75">
      <c r="A362" s="38"/>
      <c r="B362" s="38"/>
      <c r="C362" s="38"/>
      <c r="D362" s="39"/>
      <c r="E362" s="38"/>
      <c r="F362" s="39"/>
      <c r="G362" s="38"/>
      <c r="H362" s="39"/>
      <c r="I362" s="38"/>
    </row>
    <row r="363" spans="1:9" ht="12.75">
      <c r="A363" s="38"/>
      <c r="B363" s="38"/>
      <c r="C363" s="38"/>
      <c r="D363" s="39"/>
      <c r="E363" s="38"/>
      <c r="F363" s="39"/>
      <c r="G363" s="38"/>
      <c r="H363" s="39"/>
      <c r="I363" s="38"/>
    </row>
    <row r="364" spans="1:9" ht="12.75">
      <c r="A364" s="38"/>
      <c r="B364" s="38"/>
      <c r="C364" s="38"/>
      <c r="D364" s="39"/>
      <c r="E364" s="38"/>
      <c r="F364" s="39"/>
      <c r="G364" s="38"/>
      <c r="H364" s="39"/>
      <c r="I364" s="38"/>
    </row>
    <row r="365" spans="1:9" ht="12.75">
      <c r="A365" s="38"/>
      <c r="B365" s="38"/>
      <c r="C365" s="38"/>
      <c r="D365" s="39"/>
      <c r="E365" s="38"/>
      <c r="F365" s="39"/>
      <c r="G365" s="38"/>
      <c r="H365" s="39"/>
      <c r="I365" s="38"/>
    </row>
    <row r="366" spans="1:9" ht="12.75">
      <c r="A366" s="38"/>
      <c r="B366" s="38"/>
      <c r="C366" s="38"/>
      <c r="D366" s="39"/>
      <c r="E366" s="38"/>
      <c r="F366" s="39"/>
      <c r="G366" s="38"/>
      <c r="H366" s="39"/>
      <c r="I366" s="38"/>
    </row>
    <row r="367" spans="1:9" ht="12.75">
      <c r="A367" s="38"/>
      <c r="B367" s="38"/>
      <c r="C367" s="38"/>
      <c r="D367" s="39"/>
      <c r="E367" s="38"/>
      <c r="F367" s="39"/>
      <c r="G367" s="38"/>
      <c r="H367" s="39"/>
      <c r="I367" s="38"/>
    </row>
    <row r="368" spans="1:9" ht="12.75">
      <c r="A368" s="38"/>
      <c r="B368" s="38"/>
      <c r="C368" s="38"/>
      <c r="D368" s="39"/>
      <c r="E368" s="38"/>
      <c r="F368" s="39"/>
      <c r="G368" s="38"/>
      <c r="H368" s="39"/>
      <c r="I368" s="38"/>
    </row>
    <row r="369" spans="1:9" ht="12.75">
      <c r="A369" s="38"/>
      <c r="B369" s="38"/>
      <c r="C369" s="38"/>
      <c r="D369" s="39"/>
      <c r="E369" s="38"/>
      <c r="F369" s="39"/>
      <c r="G369" s="38"/>
      <c r="H369" s="39"/>
      <c r="I369" s="38"/>
    </row>
    <row r="370" spans="1:9" ht="12.75">
      <c r="A370" s="38"/>
      <c r="B370" s="38"/>
      <c r="C370" s="38"/>
      <c r="D370" s="39"/>
      <c r="E370" s="38"/>
      <c r="F370" s="39"/>
      <c r="G370" s="38"/>
      <c r="H370" s="39"/>
      <c r="I370" s="38"/>
    </row>
    <row r="371" spans="1:9" ht="12.75">
      <c r="A371" s="38"/>
      <c r="B371" s="38"/>
      <c r="C371" s="38"/>
      <c r="D371" s="39"/>
      <c r="E371" s="38"/>
      <c r="F371" s="39"/>
      <c r="G371" s="38"/>
      <c r="H371" s="39"/>
      <c r="I371" s="38"/>
    </row>
    <row r="372" spans="1:9" ht="12.75">
      <c r="A372" s="38"/>
      <c r="B372" s="38"/>
      <c r="C372" s="38"/>
      <c r="D372" s="39"/>
      <c r="E372" s="38"/>
      <c r="F372" s="39"/>
      <c r="G372" s="38"/>
      <c r="H372" s="39"/>
      <c r="I372" s="38"/>
    </row>
    <row r="373" spans="1:9" ht="12.75">
      <c r="A373" s="38"/>
      <c r="B373" s="38"/>
      <c r="C373" s="38"/>
      <c r="D373" s="39"/>
      <c r="E373" s="38"/>
      <c r="F373" s="39"/>
      <c r="G373" s="38"/>
      <c r="H373" s="39"/>
      <c r="I373" s="38"/>
    </row>
    <row r="374" spans="1:9" ht="12.75">
      <c r="A374" s="38"/>
      <c r="B374" s="38"/>
      <c r="C374" s="38"/>
      <c r="D374" s="39"/>
      <c r="E374" s="38"/>
      <c r="F374" s="39"/>
      <c r="G374" s="38"/>
      <c r="H374" s="39"/>
      <c r="I374" s="38"/>
    </row>
    <row r="375" spans="1:9" ht="12.75">
      <c r="A375" s="38"/>
      <c r="B375" s="38"/>
      <c r="C375" s="38"/>
      <c r="D375" s="39"/>
      <c r="E375" s="38"/>
      <c r="F375" s="39"/>
      <c r="G375" s="38"/>
      <c r="H375" s="39"/>
      <c r="I375" s="38"/>
    </row>
    <row r="376" spans="1:9" ht="12.75">
      <c r="A376" s="38"/>
      <c r="B376" s="38"/>
      <c r="C376" s="38"/>
      <c r="D376" s="39"/>
      <c r="E376" s="38"/>
      <c r="F376" s="39"/>
      <c r="G376" s="38"/>
      <c r="H376" s="39"/>
      <c r="I376" s="38"/>
    </row>
    <row r="377" spans="1:9" ht="12.75">
      <c r="A377" s="38"/>
      <c r="B377" s="38"/>
      <c r="C377" s="38"/>
      <c r="D377" s="39"/>
      <c r="E377" s="38"/>
      <c r="F377" s="39"/>
      <c r="G377" s="38"/>
      <c r="H377" s="39"/>
      <c r="I377" s="38"/>
    </row>
    <row r="378" spans="1:9" ht="12.75">
      <c r="A378" s="38"/>
      <c r="B378" s="38"/>
      <c r="C378" s="38"/>
      <c r="D378" s="39"/>
      <c r="E378" s="38"/>
      <c r="F378" s="39"/>
      <c r="G378" s="38"/>
      <c r="H378" s="39"/>
      <c r="I378" s="38"/>
    </row>
    <row r="379" spans="1:9" ht="12.75">
      <c r="A379" s="38"/>
      <c r="B379" s="38"/>
      <c r="C379" s="38"/>
      <c r="D379" s="39"/>
      <c r="E379" s="38"/>
      <c r="F379" s="39"/>
      <c r="G379" s="38"/>
      <c r="H379" s="39"/>
      <c r="I379" s="38"/>
    </row>
    <row r="380" spans="1:9" ht="12.75">
      <c r="A380" s="38"/>
      <c r="B380" s="38"/>
      <c r="C380" s="38"/>
      <c r="D380" s="39"/>
      <c r="E380" s="38"/>
      <c r="F380" s="39"/>
      <c r="G380" s="38"/>
      <c r="H380" s="39"/>
      <c r="I380" s="38"/>
    </row>
    <row r="381" spans="1:9" ht="12.75">
      <c r="A381" s="38"/>
      <c r="B381" s="38"/>
      <c r="C381" s="38"/>
      <c r="D381" s="39"/>
      <c r="E381" s="38"/>
      <c r="F381" s="39"/>
      <c r="G381" s="38"/>
      <c r="H381" s="39"/>
      <c r="I381" s="38"/>
    </row>
    <row r="382" spans="1:9" ht="12.75">
      <c r="A382" s="38"/>
      <c r="B382" s="38"/>
      <c r="C382" s="38"/>
      <c r="D382" s="39"/>
      <c r="E382" s="38"/>
      <c r="F382" s="39"/>
      <c r="G382" s="38"/>
      <c r="H382" s="39"/>
      <c r="I382" s="38"/>
    </row>
    <row r="383" spans="1:9" ht="12.75">
      <c r="A383" s="38"/>
      <c r="B383" s="38"/>
      <c r="C383" s="38"/>
      <c r="D383" s="39"/>
      <c r="E383" s="38"/>
      <c r="F383" s="39"/>
      <c r="G383" s="38"/>
      <c r="H383" s="39"/>
      <c r="I383" s="38"/>
    </row>
    <row r="384" spans="1:9" ht="12.75">
      <c r="A384" s="38"/>
      <c r="B384" s="38"/>
      <c r="C384" s="38"/>
      <c r="D384" s="39"/>
      <c r="E384" s="38"/>
      <c r="F384" s="39"/>
      <c r="G384" s="38"/>
      <c r="H384" s="39"/>
      <c r="I384" s="38"/>
    </row>
    <row r="385" spans="1:9" ht="12.75">
      <c r="A385" s="38"/>
      <c r="B385" s="38"/>
      <c r="C385" s="38"/>
      <c r="D385" s="39"/>
      <c r="E385" s="38"/>
      <c r="F385" s="39"/>
      <c r="G385" s="38"/>
      <c r="H385" s="39"/>
      <c r="I385" s="38"/>
    </row>
    <row r="386" spans="1:9" ht="12.75">
      <c r="A386" s="38"/>
      <c r="B386" s="38"/>
      <c r="C386" s="38"/>
      <c r="D386" s="39"/>
      <c r="E386" s="38"/>
      <c r="F386" s="39"/>
      <c r="G386" s="38"/>
      <c r="H386" s="39"/>
      <c r="I386" s="38"/>
    </row>
    <row r="387" spans="1:9" ht="12.75">
      <c r="A387" s="38"/>
      <c r="B387" s="38"/>
      <c r="C387" s="38"/>
      <c r="D387" s="39"/>
      <c r="E387" s="38"/>
      <c r="F387" s="39"/>
      <c r="G387" s="38"/>
      <c r="H387" s="39"/>
      <c r="I387" s="38"/>
    </row>
    <row r="388" spans="1:9" ht="12.75">
      <c r="A388" s="38"/>
      <c r="B388" s="38"/>
      <c r="C388" s="38"/>
      <c r="D388" s="39"/>
      <c r="E388" s="38"/>
      <c r="F388" s="39"/>
      <c r="G388" s="38"/>
      <c r="H388" s="39"/>
      <c r="I388" s="38"/>
    </row>
    <row r="389" spans="1:9" ht="12.75">
      <c r="A389" s="38"/>
      <c r="B389" s="38"/>
      <c r="C389" s="38"/>
      <c r="D389" s="39"/>
      <c r="E389" s="38"/>
      <c r="F389" s="39"/>
      <c r="G389" s="38"/>
      <c r="H389" s="39"/>
      <c r="I389" s="38"/>
    </row>
    <row r="390" spans="1:9" ht="12.75">
      <c r="A390" s="38"/>
      <c r="B390" s="38"/>
      <c r="C390" s="38"/>
      <c r="D390" s="39"/>
      <c r="E390" s="38"/>
      <c r="F390" s="39"/>
      <c r="G390" s="38"/>
      <c r="H390" s="39"/>
      <c r="I390" s="38"/>
    </row>
    <row r="391" spans="1:9" ht="12.75">
      <c r="A391" s="38"/>
      <c r="B391" s="38"/>
      <c r="C391" s="38"/>
      <c r="D391" s="39"/>
      <c r="E391" s="38"/>
      <c r="F391" s="39"/>
      <c r="G391" s="38"/>
      <c r="H391" s="39"/>
      <c r="I391" s="38"/>
    </row>
    <row r="392" spans="1:9" ht="12.75">
      <c r="A392" s="38"/>
      <c r="B392" s="38"/>
      <c r="C392" s="38"/>
      <c r="D392" s="39"/>
      <c r="E392" s="38"/>
      <c r="F392" s="39"/>
      <c r="G392" s="38"/>
      <c r="H392" s="39"/>
      <c r="I392" s="38"/>
    </row>
    <row r="393" spans="1:9" ht="12.75">
      <c r="A393" s="38"/>
      <c r="B393" s="38"/>
      <c r="C393" s="38"/>
      <c r="D393" s="39"/>
      <c r="E393" s="38"/>
      <c r="F393" s="39"/>
      <c r="G393" s="38"/>
      <c r="H393" s="39"/>
      <c r="I393" s="38"/>
    </row>
    <row r="394" spans="1:9" ht="12.75">
      <c r="A394" s="38"/>
      <c r="B394" s="38"/>
      <c r="C394" s="38"/>
      <c r="D394" s="39"/>
      <c r="E394" s="38"/>
      <c r="F394" s="39"/>
      <c r="G394" s="38"/>
      <c r="H394" s="39"/>
      <c r="I394" s="38"/>
    </row>
    <row r="395" spans="1:9" ht="12.75">
      <c r="A395" s="38"/>
      <c r="B395" s="38"/>
      <c r="C395" s="38"/>
      <c r="D395" s="39"/>
      <c r="E395" s="38"/>
      <c r="F395" s="39"/>
      <c r="G395" s="38"/>
      <c r="H395" s="39"/>
      <c r="I395" s="38"/>
    </row>
    <row r="396" spans="1:9" ht="12.75">
      <c r="A396" s="38"/>
      <c r="B396" s="38"/>
      <c r="C396" s="38"/>
      <c r="D396" s="39"/>
      <c r="E396" s="38"/>
      <c r="F396" s="39"/>
      <c r="G396" s="38"/>
      <c r="H396" s="39"/>
      <c r="I396" s="38"/>
    </row>
    <row r="397" spans="1:9" ht="12.75">
      <c r="A397" s="38"/>
      <c r="B397" s="38"/>
      <c r="C397" s="38"/>
      <c r="D397" s="39"/>
      <c r="E397" s="38"/>
      <c r="F397" s="39"/>
      <c r="G397" s="38"/>
      <c r="H397" s="39"/>
      <c r="I397" s="38"/>
    </row>
    <row r="398" spans="1:9" ht="12.75">
      <c r="A398" s="38"/>
      <c r="B398" s="38"/>
      <c r="C398" s="38"/>
      <c r="D398" s="39"/>
      <c r="E398" s="38"/>
      <c r="F398" s="39"/>
      <c r="G398" s="38"/>
      <c r="H398" s="39"/>
      <c r="I398" s="38"/>
    </row>
    <row r="399" spans="1:9" ht="12.75">
      <c r="A399" s="38"/>
      <c r="B399" s="38"/>
      <c r="C399" s="38"/>
      <c r="D399" s="39"/>
      <c r="E399" s="38"/>
      <c r="F399" s="39"/>
      <c r="G399" s="38"/>
      <c r="H399" s="39"/>
      <c r="I399" s="38"/>
    </row>
    <row r="400" spans="1:9" ht="12.75">
      <c r="A400" s="38"/>
      <c r="B400" s="38"/>
      <c r="C400" s="38"/>
      <c r="D400" s="39"/>
      <c r="E400" s="38"/>
      <c r="F400" s="39"/>
      <c r="G400" s="38"/>
      <c r="H400" s="39"/>
      <c r="I400" s="38"/>
    </row>
    <row r="401" spans="1:9" ht="12.75">
      <c r="A401" s="38"/>
      <c r="B401" s="38"/>
      <c r="C401" s="38"/>
      <c r="D401" s="39"/>
      <c r="E401" s="38"/>
      <c r="F401" s="39"/>
      <c r="G401" s="38"/>
      <c r="H401" s="39"/>
      <c r="I401" s="38"/>
    </row>
    <row r="402" spans="1:9" ht="12.75">
      <c r="A402" s="38"/>
      <c r="B402" s="38"/>
      <c r="C402" s="38"/>
      <c r="D402" s="39"/>
      <c r="E402" s="38"/>
      <c r="F402" s="39"/>
      <c r="G402" s="38"/>
      <c r="H402" s="39"/>
      <c r="I402" s="38"/>
    </row>
    <row r="403" ht="12.75">
      <c r="I403" s="38"/>
    </row>
    <row r="404" ht="12.75">
      <c r="I404" s="38"/>
    </row>
    <row r="405" ht="12.75">
      <c r="I405" s="38"/>
    </row>
    <row r="406" ht="12.75">
      <c r="I406" s="38"/>
    </row>
    <row r="407" ht="12.75">
      <c r="I407" s="38"/>
    </row>
    <row r="408" ht="12.75">
      <c r="I408" s="38"/>
    </row>
    <row r="409" ht="12.75">
      <c r="I409" s="38"/>
    </row>
    <row r="410" ht="12.75">
      <c r="I410" s="38"/>
    </row>
  </sheetData>
  <sheetProtection/>
  <mergeCells count="32">
    <mergeCell ref="A8:H8"/>
    <mergeCell ref="J8:Q8"/>
    <mergeCell ref="A9:B11"/>
    <mergeCell ref="C9:H9"/>
    <mergeCell ref="J9:K11"/>
    <mergeCell ref="L9:Q9"/>
    <mergeCell ref="C10:D10"/>
    <mergeCell ref="E10:F10"/>
    <mergeCell ref="G10:H10"/>
    <mergeCell ref="L10:M10"/>
    <mergeCell ref="N10:O10"/>
    <mergeCell ref="P10:Q10"/>
    <mergeCell ref="A12:A21"/>
    <mergeCell ref="J12:J24"/>
    <mergeCell ref="A22:A32"/>
    <mergeCell ref="J25:J37"/>
    <mergeCell ref="A33:A42"/>
    <mergeCell ref="J38:J50"/>
    <mergeCell ref="A43:A55"/>
    <mergeCell ref="J51:J63"/>
    <mergeCell ref="A56:A68"/>
    <mergeCell ref="J64:J76"/>
    <mergeCell ref="A69:A81"/>
    <mergeCell ref="J77:J89"/>
    <mergeCell ref="A82:A93"/>
    <mergeCell ref="J90:J101"/>
    <mergeCell ref="A5:Q5"/>
    <mergeCell ref="L6:Q6"/>
    <mergeCell ref="B1:P1"/>
    <mergeCell ref="A2:Q2"/>
    <mergeCell ref="A3:Q3"/>
    <mergeCell ref="A4:Q4"/>
  </mergeCells>
  <hyperlinks>
    <hyperlink ref="L6" r:id="rId1" display="http://www.ariada.ru"/>
  </hyperlinks>
  <printOptions/>
  <pageMargins left="0.25" right="0.25" top="0.75" bottom="0.75" header="0.3" footer="0.3"/>
  <pageSetup fitToHeight="2" fitToWidth="1" horizontalDpi="600" verticalDpi="600" orientation="portrait" paperSize="9" scale="64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view="pageLayout" workbookViewId="0" topLeftCell="A1">
      <selection activeCell="A10" sqref="A10:F10"/>
    </sheetView>
  </sheetViews>
  <sheetFormatPr defaultColWidth="9.140625" defaultRowHeight="15"/>
  <cols>
    <col min="1" max="1" width="19.140625" style="0" customWidth="1"/>
    <col min="2" max="2" width="9.28125" style="0" customWidth="1"/>
    <col min="3" max="3" width="9.57421875" style="0" customWidth="1"/>
    <col min="4" max="4" width="18.00390625" style="0" customWidth="1"/>
    <col min="5" max="5" width="18.8515625" style="0" customWidth="1"/>
    <col min="6" max="6" width="19.28125" style="0" customWidth="1"/>
  </cols>
  <sheetData>
    <row r="1" spans="1:6" ht="65.25" customHeight="1">
      <c r="A1" s="308" t="s">
        <v>532</v>
      </c>
      <c r="B1" s="308" t="s">
        <v>533</v>
      </c>
      <c r="C1" s="308" t="s">
        <v>534</v>
      </c>
      <c r="D1" s="110" t="s">
        <v>535</v>
      </c>
      <c r="E1" s="110" t="s">
        <v>536</v>
      </c>
      <c r="F1" s="308" t="s">
        <v>537</v>
      </c>
    </row>
    <row r="2" spans="1:6" ht="16.5" thickBot="1">
      <c r="A2" s="309"/>
      <c r="B2" s="309"/>
      <c r="C2" s="309"/>
      <c r="D2" s="111" t="s">
        <v>538</v>
      </c>
      <c r="E2" s="111" t="s">
        <v>539</v>
      </c>
      <c r="F2" s="309"/>
    </row>
    <row r="3" spans="1:6" ht="15.75">
      <c r="A3" s="112" t="s">
        <v>540</v>
      </c>
      <c r="B3" s="308">
        <v>3</v>
      </c>
      <c r="C3" s="308">
        <v>1</v>
      </c>
      <c r="D3" s="308">
        <v>103674</v>
      </c>
      <c r="E3" s="113">
        <v>34595</v>
      </c>
      <c r="F3" s="308">
        <v>138269</v>
      </c>
    </row>
    <row r="4" spans="1:6" ht="16.5" thickBot="1">
      <c r="A4" s="114" t="s">
        <v>541</v>
      </c>
      <c r="B4" s="309"/>
      <c r="C4" s="309"/>
      <c r="D4" s="309"/>
      <c r="E4" s="111" t="s">
        <v>777</v>
      </c>
      <c r="F4" s="309"/>
    </row>
    <row r="5" spans="1:6" ht="15.75">
      <c r="A5" s="112" t="s">
        <v>542</v>
      </c>
      <c r="B5" s="308">
        <v>6</v>
      </c>
      <c r="C5" s="308">
        <v>2</v>
      </c>
      <c r="D5" s="308">
        <v>164206</v>
      </c>
      <c r="E5" s="113">
        <v>46250</v>
      </c>
      <c r="F5" s="308">
        <v>210456</v>
      </c>
    </row>
    <row r="6" spans="1:6" ht="16.5" thickBot="1">
      <c r="A6" s="114" t="s">
        <v>543</v>
      </c>
      <c r="B6" s="309"/>
      <c r="C6" s="309"/>
      <c r="D6" s="309"/>
      <c r="E6" s="111" t="s">
        <v>778</v>
      </c>
      <c r="F6" s="309"/>
    </row>
    <row r="7" spans="1:6" ht="15.75">
      <c r="A7" s="112" t="s">
        <v>544</v>
      </c>
      <c r="B7" s="308">
        <v>9</v>
      </c>
      <c r="C7" s="308">
        <v>3</v>
      </c>
      <c r="D7" s="308">
        <v>224738</v>
      </c>
      <c r="E7" s="113">
        <v>73815</v>
      </c>
      <c r="F7" s="308">
        <v>298553</v>
      </c>
    </row>
    <row r="8" spans="1:6" ht="16.5" thickBot="1">
      <c r="A8" s="114" t="s">
        <v>545</v>
      </c>
      <c r="B8" s="309"/>
      <c r="C8" s="309"/>
      <c r="D8" s="309"/>
      <c r="E8" s="111" t="s">
        <v>779</v>
      </c>
      <c r="F8" s="309"/>
    </row>
    <row r="10" spans="1:6" ht="21.75" customHeight="1">
      <c r="A10" s="311" t="s">
        <v>546</v>
      </c>
      <c r="B10" s="311"/>
      <c r="C10" s="311"/>
      <c r="D10" s="311"/>
      <c r="E10" s="311"/>
      <c r="F10" s="311"/>
    </row>
    <row r="11" spans="1:6" ht="19.5" customHeight="1">
      <c r="A11" s="310" t="s">
        <v>547</v>
      </c>
      <c r="B11" s="310"/>
      <c r="C11" s="310"/>
      <c r="D11" s="310"/>
      <c r="E11" s="310"/>
      <c r="F11" s="310"/>
    </row>
    <row r="12" spans="1:6" ht="41.25" customHeight="1">
      <c r="A12" s="310" t="s">
        <v>548</v>
      </c>
      <c r="B12" s="310"/>
      <c r="C12" s="310"/>
      <c r="D12" s="310"/>
      <c r="E12" s="310"/>
      <c r="F12" s="310"/>
    </row>
    <row r="13" spans="1:6" ht="17.25" customHeight="1">
      <c r="A13" s="310" t="s">
        <v>549</v>
      </c>
      <c r="B13" s="310"/>
      <c r="C13" s="310"/>
      <c r="D13" s="310"/>
      <c r="E13" s="310"/>
      <c r="F13" s="310"/>
    </row>
  </sheetData>
  <sheetProtection/>
  <mergeCells count="20">
    <mergeCell ref="A13:F13"/>
    <mergeCell ref="D7:D8"/>
    <mergeCell ref="F7:F8"/>
    <mergeCell ref="D5:D6"/>
    <mergeCell ref="F5:F6"/>
    <mergeCell ref="A10:F10"/>
    <mergeCell ref="A11:F11"/>
    <mergeCell ref="A12:F12"/>
    <mergeCell ref="B7:B8"/>
    <mergeCell ref="C7:C8"/>
    <mergeCell ref="B5:B6"/>
    <mergeCell ref="C5:C6"/>
    <mergeCell ref="A1:A2"/>
    <mergeCell ref="B1:B2"/>
    <mergeCell ref="C1:C2"/>
    <mergeCell ref="F1:F2"/>
    <mergeCell ref="B3:B4"/>
    <mergeCell ref="C3:C4"/>
    <mergeCell ref="D3:D4"/>
    <mergeCell ref="F3:F4"/>
  </mergeCells>
  <printOptions/>
  <pageMargins left="0.25" right="0.25" top="1" bottom="0.75" header="0.3" footer="0.3"/>
  <pageSetup fitToHeight="1" fitToWidth="1" horizontalDpi="600" verticalDpi="600" orientation="portrait" paperSize="9" r:id="rId3"/>
  <headerFooter alignWithMargins="0">
    <oddHeader>&amp;L&amp;G&amp;C&amp;"-,полужирный курсив"КАМЕРЫ ХОЛОДИЛЬНЫЕ СПЕЦИАЛЬНЫЕ (КХСМ)
(розничный прайс-лист)&amp;"-,обычный"
&amp;R
&amp;"-,полужирный курсив"Цены действительны с 1.12.09&amp;"-,обычный"
</oddHeader>
    <oddFooter>&amp;L&amp;"Times New Roman,полужирный"&amp;10  425000, Россия, Республика Марий Эл, Волжск, Промбаза, 1. Тел.: (83631)  431-33, 409-38 факс: 430-45, 402-92
Web-сайт: www.ariada.ru, E-mail: ariada@mari-el.ru &amp;R&amp;P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view="pageLayout" workbookViewId="0" topLeftCell="A40">
      <selection activeCell="C58" sqref="C58"/>
    </sheetView>
  </sheetViews>
  <sheetFormatPr defaultColWidth="31.28125" defaultRowHeight="15"/>
  <cols>
    <col min="1" max="1" width="28.57421875" style="68" customWidth="1"/>
    <col min="2" max="3" width="19.00390625" style="68" customWidth="1"/>
    <col min="4" max="4" width="14.7109375" style="68" customWidth="1"/>
    <col min="5" max="5" width="15.7109375" style="68" customWidth="1"/>
    <col min="6" max="16384" width="31.28125" style="68" customWidth="1"/>
  </cols>
  <sheetData>
    <row r="1" spans="1:5" ht="28.5" customHeight="1" thickBot="1">
      <c r="A1" s="65" t="s">
        <v>313</v>
      </c>
      <c r="B1" s="66" t="s">
        <v>314</v>
      </c>
      <c r="C1" s="67" t="s">
        <v>315</v>
      </c>
      <c r="D1" s="67" t="s">
        <v>316</v>
      </c>
      <c r="E1" s="67" t="s">
        <v>9</v>
      </c>
    </row>
    <row r="2" spans="1:5" ht="15">
      <c r="A2" s="331"/>
      <c r="B2" s="332"/>
      <c r="C2" s="332"/>
      <c r="D2" s="332"/>
      <c r="E2" s="333"/>
    </row>
    <row r="3" spans="1:5" ht="28.5" customHeight="1">
      <c r="A3" s="334" t="s">
        <v>317</v>
      </c>
      <c r="B3" s="335"/>
      <c r="C3" s="335"/>
      <c r="D3" s="335"/>
      <c r="E3" s="336"/>
    </row>
    <row r="4" spans="1:5" ht="15.75" thickBot="1">
      <c r="A4" s="337"/>
      <c r="B4" s="338"/>
      <c r="C4" s="338"/>
      <c r="D4" s="338"/>
      <c r="E4" s="339"/>
    </row>
    <row r="5" spans="1:5" ht="15.75" thickBot="1">
      <c r="A5" s="145" t="s">
        <v>318</v>
      </c>
      <c r="B5" s="146" t="s">
        <v>319</v>
      </c>
      <c r="C5" s="146" t="s">
        <v>320</v>
      </c>
      <c r="D5" s="146">
        <v>220</v>
      </c>
      <c r="E5" s="143" t="s">
        <v>760</v>
      </c>
    </row>
    <row r="6" spans="1:5" ht="15.75" thickBot="1">
      <c r="A6" s="145" t="s">
        <v>780</v>
      </c>
      <c r="B6" s="146" t="s">
        <v>321</v>
      </c>
      <c r="C6" s="146" t="s">
        <v>320</v>
      </c>
      <c r="D6" s="146">
        <v>220</v>
      </c>
      <c r="E6" s="144" t="s">
        <v>761</v>
      </c>
    </row>
    <row r="7" spans="1:5" ht="15.75" thickBot="1">
      <c r="A7" s="145" t="s">
        <v>781</v>
      </c>
      <c r="B7" s="146" t="s">
        <v>323</v>
      </c>
      <c r="C7" s="146" t="s">
        <v>320</v>
      </c>
      <c r="D7" s="146" t="s">
        <v>324</v>
      </c>
      <c r="E7" s="144" t="s">
        <v>762</v>
      </c>
    </row>
    <row r="8" spans="1:5" ht="15.75" thickBot="1">
      <c r="A8" s="145" t="s">
        <v>782</v>
      </c>
      <c r="B8" s="146" t="s">
        <v>325</v>
      </c>
      <c r="C8" s="146" t="s">
        <v>320</v>
      </c>
      <c r="D8" s="146">
        <v>380</v>
      </c>
      <c r="E8" s="144" t="s">
        <v>763</v>
      </c>
    </row>
    <row r="9" spans="1:5" ht="15.75" thickBot="1">
      <c r="A9" s="145" t="s">
        <v>326</v>
      </c>
      <c r="B9" s="146" t="s">
        <v>327</v>
      </c>
      <c r="C9" s="146" t="s">
        <v>320</v>
      </c>
      <c r="D9" s="146">
        <v>380</v>
      </c>
      <c r="E9" s="144">
        <f>'[4]Прайс 15.09.09'!E9*1.12</f>
        <v>81872.00000000001</v>
      </c>
    </row>
    <row r="10" spans="1:5" ht="15.75" thickBot="1">
      <c r="A10" s="145" t="s">
        <v>783</v>
      </c>
      <c r="B10" s="146" t="s">
        <v>328</v>
      </c>
      <c r="C10" s="146" t="s">
        <v>320</v>
      </c>
      <c r="D10" s="146">
        <v>380</v>
      </c>
      <c r="E10" s="144">
        <f>'[4]Прайс 15.09.09'!E10*1.12</f>
        <v>156016.00000000003</v>
      </c>
    </row>
    <row r="11" spans="1:5" ht="15.75" thickBot="1">
      <c r="A11" s="145" t="s">
        <v>784</v>
      </c>
      <c r="B11" s="146" t="s">
        <v>329</v>
      </c>
      <c r="C11" s="146" t="s">
        <v>320</v>
      </c>
      <c r="D11" s="146">
        <v>380</v>
      </c>
      <c r="E11" s="144">
        <f>'[4]Прайс 15.09.09'!E11*1.12</f>
        <v>181104.00000000003</v>
      </c>
    </row>
    <row r="12" spans="1:5" ht="15.75" thickBot="1">
      <c r="A12" s="147" t="s">
        <v>785</v>
      </c>
      <c r="B12" s="148" t="s">
        <v>330</v>
      </c>
      <c r="C12" s="146" t="s">
        <v>320</v>
      </c>
      <c r="D12" s="148">
        <v>380</v>
      </c>
      <c r="E12" s="144">
        <f>'[4]Прайс 15.09.09'!E12*1.12</f>
        <v>185248.00000000003</v>
      </c>
    </row>
    <row r="13" spans="1:5" ht="15.75" thickTop="1">
      <c r="A13" s="340"/>
      <c r="B13" s="341"/>
      <c r="C13" s="341"/>
      <c r="D13" s="341"/>
      <c r="E13" s="342"/>
    </row>
    <row r="14" spans="1:5" ht="15" customHeight="1">
      <c r="A14" s="334" t="s">
        <v>331</v>
      </c>
      <c r="B14" s="335"/>
      <c r="C14" s="335"/>
      <c r="D14" s="335"/>
      <c r="E14" s="336"/>
    </row>
    <row r="15" spans="1:5" ht="15.75" thickBot="1">
      <c r="A15" s="337"/>
      <c r="B15" s="338"/>
      <c r="C15" s="338"/>
      <c r="D15" s="338"/>
      <c r="E15" s="339"/>
    </row>
    <row r="16" spans="1:5" ht="15.75" thickBot="1">
      <c r="A16" s="145" t="s">
        <v>332</v>
      </c>
      <c r="B16" s="146" t="s">
        <v>333</v>
      </c>
      <c r="C16" s="146" t="s">
        <v>320</v>
      </c>
      <c r="D16" s="146">
        <v>220</v>
      </c>
      <c r="E16" s="143" t="s">
        <v>751</v>
      </c>
    </row>
    <row r="17" spans="1:5" ht="15.75" thickBot="1">
      <c r="A17" s="145" t="s">
        <v>334</v>
      </c>
      <c r="B17" s="146" t="s">
        <v>335</v>
      </c>
      <c r="C17" s="146" t="s">
        <v>320</v>
      </c>
      <c r="D17" s="146">
        <v>220</v>
      </c>
      <c r="E17" s="144" t="s">
        <v>764</v>
      </c>
    </row>
    <row r="18" spans="1:5" ht="15.75" thickBot="1">
      <c r="A18" s="145" t="s">
        <v>336</v>
      </c>
      <c r="B18" s="146" t="s">
        <v>337</v>
      </c>
      <c r="C18" s="146" t="s">
        <v>320</v>
      </c>
      <c r="D18" s="146">
        <v>380</v>
      </c>
      <c r="E18" s="144" t="s">
        <v>765</v>
      </c>
    </row>
    <row r="19" spans="1:5" ht="15.75" thickBot="1">
      <c r="A19" s="145" t="s">
        <v>338</v>
      </c>
      <c r="B19" s="146" t="s">
        <v>339</v>
      </c>
      <c r="C19" s="146" t="s">
        <v>320</v>
      </c>
      <c r="D19" s="146">
        <v>380</v>
      </c>
      <c r="E19" s="144" t="s">
        <v>752</v>
      </c>
    </row>
    <row r="20" spans="1:5" ht="15.75" thickBot="1">
      <c r="A20" s="145" t="s">
        <v>340</v>
      </c>
      <c r="B20" s="146" t="s">
        <v>341</v>
      </c>
      <c r="C20" s="146" t="s">
        <v>320</v>
      </c>
      <c r="D20" s="146">
        <v>380</v>
      </c>
      <c r="E20" s="144">
        <f>'[4]Прайс 15.09.09'!E20*1.12</f>
        <v>92736.00000000001</v>
      </c>
    </row>
    <row r="21" spans="1:5" ht="15.75" thickBot="1">
      <c r="A21" s="145" t="s">
        <v>342</v>
      </c>
      <c r="B21" s="146" t="s">
        <v>343</v>
      </c>
      <c r="C21" s="146" t="s">
        <v>320</v>
      </c>
      <c r="D21" s="146">
        <v>380</v>
      </c>
      <c r="E21" s="144">
        <f>'[4]Прайс 15.09.09'!E21*1.12</f>
        <v>156352.00000000003</v>
      </c>
    </row>
    <row r="22" spans="1:5" ht="15.75" thickBot="1">
      <c r="A22" s="145" t="s">
        <v>344</v>
      </c>
      <c r="B22" s="146" t="s">
        <v>345</v>
      </c>
      <c r="C22" s="146" t="s">
        <v>320</v>
      </c>
      <c r="D22" s="146">
        <v>380</v>
      </c>
      <c r="E22" s="144">
        <f>'[4]Прайс 15.09.09'!E22*1.12</f>
        <v>230160.00000000003</v>
      </c>
    </row>
    <row r="23" spans="1:5" ht="15.75" thickBot="1">
      <c r="A23" s="147" t="s">
        <v>346</v>
      </c>
      <c r="B23" s="148" t="s">
        <v>347</v>
      </c>
      <c r="C23" s="148" t="s">
        <v>320</v>
      </c>
      <c r="D23" s="148">
        <v>380</v>
      </c>
      <c r="E23" s="144">
        <f>'[4]Прайс 15.09.09'!E23*1.12</f>
        <v>241920.00000000003</v>
      </c>
    </row>
    <row r="24" ht="15.75" thickTop="1"/>
    <row r="25" spans="1:5" ht="15" customHeight="1">
      <c r="A25" s="319" t="s">
        <v>348</v>
      </c>
      <c r="B25" s="319"/>
      <c r="C25" s="319"/>
      <c r="D25" s="319"/>
      <c r="E25" s="319"/>
    </row>
    <row r="26" spans="1:5" ht="15">
      <c r="A26" s="330"/>
      <c r="B26" s="330"/>
      <c r="C26" s="330"/>
      <c r="D26" s="330"/>
      <c r="E26" s="330"/>
    </row>
    <row r="27" spans="1:5" ht="15.75" customHeight="1">
      <c r="A27" s="320" t="s">
        <v>349</v>
      </c>
      <c r="B27" s="320"/>
      <c r="C27" s="320"/>
      <c r="D27" s="320"/>
      <c r="E27" s="320"/>
    </row>
    <row r="28" spans="1:5" ht="15.75" customHeight="1">
      <c r="A28" s="314" t="s">
        <v>350</v>
      </c>
      <c r="B28" s="314"/>
      <c r="C28" s="314"/>
      <c r="D28" s="314"/>
      <c r="E28" s="314"/>
    </row>
    <row r="29" spans="1:5" ht="30" customHeight="1">
      <c r="A29" s="314" t="s">
        <v>351</v>
      </c>
      <c r="B29" s="314"/>
      <c r="C29" s="314"/>
      <c r="D29" s="314"/>
      <c r="E29" s="314"/>
    </row>
    <row r="30" spans="1:5" ht="93" customHeight="1">
      <c r="A30" s="176"/>
      <c r="B30" s="176"/>
      <c r="C30" s="176"/>
      <c r="D30" s="176"/>
      <c r="E30" s="176"/>
    </row>
    <row r="31" ht="15.75">
      <c r="A31" s="69"/>
    </row>
    <row r="32" ht="15.75">
      <c r="A32" s="70" t="s">
        <v>352</v>
      </c>
    </row>
    <row r="33" spans="1:3" ht="15">
      <c r="A33" s="312" t="s">
        <v>353</v>
      </c>
      <c r="B33" s="312"/>
      <c r="C33" s="71">
        <v>250</v>
      </c>
    </row>
    <row r="34" spans="1:3" ht="15">
      <c r="A34" s="315" t="s">
        <v>354</v>
      </c>
      <c r="B34" s="315"/>
      <c r="C34" s="71">
        <v>122</v>
      </c>
    </row>
    <row r="35" spans="1:3" ht="15">
      <c r="A35" s="312" t="s">
        <v>355</v>
      </c>
      <c r="B35" s="312"/>
      <c r="C35" s="71">
        <v>10</v>
      </c>
    </row>
    <row r="36" spans="1:3" ht="15">
      <c r="A36" s="315" t="s">
        <v>356</v>
      </c>
      <c r="B36" s="315"/>
      <c r="C36" s="71">
        <v>20</v>
      </c>
    </row>
    <row r="37" spans="1:3" ht="15">
      <c r="A37" s="312" t="s">
        <v>357</v>
      </c>
      <c r="B37" s="312"/>
      <c r="C37" s="71"/>
    </row>
    <row r="38" spans="1:3" ht="15">
      <c r="A38" s="313" t="s">
        <v>358</v>
      </c>
      <c r="B38" s="313"/>
      <c r="C38" s="71">
        <v>80</v>
      </c>
    </row>
    <row r="39" spans="1:3" ht="15">
      <c r="A39" s="312" t="s">
        <v>359</v>
      </c>
      <c r="B39" s="312"/>
      <c r="C39" s="71">
        <v>100</v>
      </c>
    </row>
    <row r="40" spans="1:3" ht="15">
      <c r="A40" s="312" t="s">
        <v>360</v>
      </c>
      <c r="B40" s="312"/>
      <c r="C40" s="71"/>
    </row>
    <row r="41" spans="1:3" ht="15">
      <c r="A41" s="312" t="s">
        <v>361</v>
      </c>
      <c r="B41" s="312"/>
      <c r="C41" s="71">
        <v>3.7</v>
      </c>
    </row>
    <row r="42" spans="1:3" ht="15">
      <c r="A42" s="312" t="s">
        <v>359</v>
      </c>
      <c r="B42" s="312"/>
      <c r="C42" s="71">
        <v>3</v>
      </c>
    </row>
    <row r="43" spans="1:3" ht="15">
      <c r="A43" s="312" t="s">
        <v>362</v>
      </c>
      <c r="B43" s="312"/>
      <c r="C43" s="71"/>
    </row>
    <row r="44" spans="1:3" ht="15">
      <c r="A44" s="312" t="s">
        <v>361</v>
      </c>
      <c r="B44" s="312"/>
      <c r="C44" s="71">
        <v>-8</v>
      </c>
    </row>
    <row r="45" spans="1:3" ht="15">
      <c r="A45" s="312" t="s">
        <v>359</v>
      </c>
      <c r="B45" s="312"/>
      <c r="C45" s="149" t="s">
        <v>363</v>
      </c>
    </row>
    <row r="46" spans="1:3" ht="15.75" thickBot="1">
      <c r="A46" s="312" t="s">
        <v>364</v>
      </c>
      <c r="B46" s="312"/>
      <c r="C46" s="71">
        <v>18</v>
      </c>
    </row>
    <row r="47" spans="1:5" ht="28.5" thickBot="1">
      <c r="A47" s="72" t="s">
        <v>313</v>
      </c>
      <c r="B47" s="73" t="s">
        <v>314</v>
      </c>
      <c r="C47" s="74" t="s">
        <v>315</v>
      </c>
      <c r="D47" s="74" t="s">
        <v>316</v>
      </c>
      <c r="E47" s="74" t="s">
        <v>9</v>
      </c>
    </row>
    <row r="48" spans="1:5" ht="15">
      <c r="A48" s="321"/>
      <c r="B48" s="322"/>
      <c r="C48" s="322"/>
      <c r="D48" s="322"/>
      <c r="E48" s="323"/>
    </row>
    <row r="49" spans="1:5" ht="15" customHeight="1">
      <c r="A49" s="324" t="s">
        <v>365</v>
      </c>
      <c r="B49" s="325"/>
      <c r="C49" s="325"/>
      <c r="D49" s="325"/>
      <c r="E49" s="326"/>
    </row>
    <row r="50" spans="1:5" ht="15.75" thickBot="1">
      <c r="A50" s="316"/>
      <c r="B50" s="317"/>
      <c r="C50" s="317"/>
      <c r="D50" s="317"/>
      <c r="E50" s="318"/>
    </row>
    <row r="51" spans="1:5" ht="15.75" thickBot="1">
      <c r="A51" s="150" t="s">
        <v>366</v>
      </c>
      <c r="B51" s="151" t="s">
        <v>319</v>
      </c>
      <c r="C51" s="151" t="s">
        <v>320</v>
      </c>
      <c r="D51" s="151">
        <v>220</v>
      </c>
      <c r="E51" s="143" t="s">
        <v>753</v>
      </c>
    </row>
    <row r="52" spans="1:5" ht="15.75" thickBot="1">
      <c r="A52" s="150" t="s">
        <v>786</v>
      </c>
      <c r="B52" s="151" t="s">
        <v>321</v>
      </c>
      <c r="C52" s="146" t="s">
        <v>320</v>
      </c>
      <c r="D52" s="151">
        <v>220</v>
      </c>
      <c r="E52" s="144" t="s">
        <v>754</v>
      </c>
    </row>
    <row r="53" spans="1:5" ht="15.75" thickBot="1">
      <c r="A53" s="150" t="s">
        <v>787</v>
      </c>
      <c r="B53" s="151" t="s">
        <v>323</v>
      </c>
      <c r="C53" s="146" t="s">
        <v>320</v>
      </c>
      <c r="D53" s="151">
        <v>380</v>
      </c>
      <c r="E53" s="144" t="s">
        <v>755</v>
      </c>
    </row>
    <row r="54" spans="1:5" ht="15.75" thickBot="1">
      <c r="A54" s="150" t="s">
        <v>788</v>
      </c>
      <c r="B54" s="151" t="s">
        <v>325</v>
      </c>
      <c r="C54" s="146" t="s">
        <v>320</v>
      </c>
      <c r="D54" s="151">
        <v>380</v>
      </c>
      <c r="E54" s="144" t="s">
        <v>756</v>
      </c>
    </row>
    <row r="55" spans="1:5" ht="15.75" thickBot="1">
      <c r="A55" s="150" t="s">
        <v>367</v>
      </c>
      <c r="B55" s="151" t="s">
        <v>327</v>
      </c>
      <c r="C55" s="151" t="s">
        <v>320</v>
      </c>
      <c r="D55" s="151">
        <v>380</v>
      </c>
      <c r="E55" s="144">
        <f>'[4]Прайс 15.09.09'!E54*1.12</f>
        <v>88592.00000000001</v>
      </c>
    </row>
    <row r="56" spans="1:5" ht="15.75" thickBot="1">
      <c r="A56" s="150" t="s">
        <v>789</v>
      </c>
      <c r="B56" s="151" t="s">
        <v>328</v>
      </c>
      <c r="C56" s="146" t="s">
        <v>320</v>
      </c>
      <c r="D56" s="151">
        <v>380</v>
      </c>
      <c r="E56" s="144">
        <f>'[4]Прайс 15.09.09'!E55*1.12</f>
        <v>156128.00000000003</v>
      </c>
    </row>
    <row r="57" spans="1:5" ht="15.75" thickBot="1">
      <c r="A57" s="150" t="s">
        <v>790</v>
      </c>
      <c r="B57" s="151" t="s">
        <v>329</v>
      </c>
      <c r="C57" s="146" t="s">
        <v>320</v>
      </c>
      <c r="D57" s="151">
        <v>380</v>
      </c>
      <c r="E57" s="144">
        <f>'[4]Прайс 15.09.09'!E56*1.12</f>
        <v>189280.00000000003</v>
      </c>
    </row>
    <row r="58" spans="1:5" ht="15.75" thickBot="1">
      <c r="A58" s="152" t="s">
        <v>791</v>
      </c>
      <c r="B58" s="153" t="s">
        <v>330</v>
      </c>
      <c r="C58" s="146" t="s">
        <v>320</v>
      </c>
      <c r="D58" s="153">
        <v>380</v>
      </c>
      <c r="E58" s="144">
        <f>'[4]Прайс 15.09.09'!E57*1.12</f>
        <v>193088.00000000003</v>
      </c>
    </row>
    <row r="59" spans="1:5" ht="15.75" thickTop="1">
      <c r="A59" s="327"/>
      <c r="B59" s="328"/>
      <c r="C59" s="328"/>
      <c r="D59" s="328"/>
      <c r="E59" s="329"/>
    </row>
    <row r="60" spans="1:5" ht="15" customHeight="1">
      <c r="A60" s="324" t="s">
        <v>368</v>
      </c>
      <c r="B60" s="325"/>
      <c r="C60" s="325"/>
      <c r="D60" s="325"/>
      <c r="E60" s="326"/>
    </row>
    <row r="61" spans="1:5" ht="15.75" thickBot="1">
      <c r="A61" s="316"/>
      <c r="B61" s="317"/>
      <c r="C61" s="317"/>
      <c r="D61" s="317"/>
      <c r="E61" s="318"/>
    </row>
    <row r="62" spans="1:5" ht="15.75" thickBot="1">
      <c r="A62" s="150" t="s">
        <v>369</v>
      </c>
      <c r="B62" s="151" t="s">
        <v>333</v>
      </c>
      <c r="C62" s="151" t="s">
        <v>320</v>
      </c>
      <c r="D62" s="151">
        <v>220</v>
      </c>
      <c r="E62" s="143" t="s">
        <v>757</v>
      </c>
    </row>
    <row r="63" spans="1:5" ht="15.75" thickBot="1">
      <c r="A63" s="150" t="s">
        <v>370</v>
      </c>
      <c r="B63" s="151" t="s">
        <v>335</v>
      </c>
      <c r="C63" s="151" t="s">
        <v>320</v>
      </c>
      <c r="D63" s="151">
        <v>220</v>
      </c>
      <c r="E63" s="144" t="s">
        <v>758</v>
      </c>
    </row>
    <row r="64" spans="1:5" ht="15.75" thickBot="1">
      <c r="A64" s="150" t="s">
        <v>371</v>
      </c>
      <c r="B64" s="151" t="s">
        <v>337</v>
      </c>
      <c r="C64" s="151" t="s">
        <v>320</v>
      </c>
      <c r="D64" s="151">
        <v>380</v>
      </c>
      <c r="E64" s="144" t="s">
        <v>766</v>
      </c>
    </row>
    <row r="65" spans="1:5" ht="15.75" thickBot="1">
      <c r="A65" s="150" t="s">
        <v>372</v>
      </c>
      <c r="B65" s="151" t="s">
        <v>339</v>
      </c>
      <c r="C65" s="151" t="s">
        <v>320</v>
      </c>
      <c r="D65" s="151">
        <v>380</v>
      </c>
      <c r="E65" s="144" t="s">
        <v>767</v>
      </c>
    </row>
    <row r="66" spans="1:5" ht="15.75" thickBot="1">
      <c r="A66" s="150" t="s">
        <v>373</v>
      </c>
      <c r="B66" s="151" t="s">
        <v>341</v>
      </c>
      <c r="C66" s="151" t="s">
        <v>320</v>
      </c>
      <c r="D66" s="151">
        <v>380</v>
      </c>
      <c r="E66" s="144">
        <f>'[4]Прайс 15.09.09'!E65*1.12</f>
        <v>100912.00000000001</v>
      </c>
    </row>
    <row r="67" spans="1:5" ht="15.75" thickBot="1">
      <c r="A67" s="150" t="s">
        <v>374</v>
      </c>
      <c r="B67" s="151" t="s">
        <v>343</v>
      </c>
      <c r="C67" s="151" t="s">
        <v>320</v>
      </c>
      <c r="D67" s="151">
        <v>380</v>
      </c>
      <c r="E67" s="144">
        <f>'[4]Прайс 15.09.09'!E66*1.12</f>
        <v>172816.00000000003</v>
      </c>
    </row>
    <row r="68" spans="1:5" ht="15.75" thickBot="1">
      <c r="A68" s="150" t="s">
        <v>375</v>
      </c>
      <c r="B68" s="151" t="s">
        <v>345</v>
      </c>
      <c r="C68" s="151" t="s">
        <v>320</v>
      </c>
      <c r="D68" s="151">
        <v>380</v>
      </c>
      <c r="E68" s="144">
        <f>'[4]Прайс 15.09.09'!E67*1.12</f>
        <v>226240.00000000003</v>
      </c>
    </row>
    <row r="69" spans="1:5" ht="26.25" thickBot="1">
      <c r="A69" s="150" t="s">
        <v>376</v>
      </c>
      <c r="B69" s="151" t="s">
        <v>347</v>
      </c>
      <c r="C69" s="151" t="s">
        <v>320</v>
      </c>
      <c r="D69" s="151">
        <v>380</v>
      </c>
      <c r="E69" s="144">
        <f>'[4]Прайс 15.09.09'!E68*1.12</f>
        <v>244160.00000000003</v>
      </c>
    </row>
    <row r="70" spans="1:5" ht="15" customHeight="1">
      <c r="A70" s="319" t="s">
        <v>348</v>
      </c>
      <c r="B70" s="319"/>
      <c r="C70" s="319"/>
      <c r="D70" s="319"/>
      <c r="E70" s="319"/>
    </row>
    <row r="71" spans="1:5" ht="33.75" customHeight="1">
      <c r="A71" s="320" t="s">
        <v>377</v>
      </c>
      <c r="B71" s="320"/>
      <c r="C71" s="320"/>
      <c r="D71" s="320"/>
      <c r="E71" s="320"/>
    </row>
    <row r="72" spans="1:5" ht="15.75" customHeight="1">
      <c r="A72" s="320" t="s">
        <v>378</v>
      </c>
      <c r="B72" s="320"/>
      <c r="C72" s="320"/>
      <c r="D72" s="320"/>
      <c r="E72" s="320"/>
    </row>
    <row r="73" spans="1:5" ht="15.75" customHeight="1">
      <c r="A73" s="314" t="s">
        <v>350</v>
      </c>
      <c r="B73" s="314"/>
      <c r="C73" s="314"/>
      <c r="D73" s="314"/>
      <c r="E73" s="314"/>
    </row>
    <row r="74" spans="1:5" ht="30" customHeight="1">
      <c r="A74" s="314" t="s">
        <v>351</v>
      </c>
      <c r="B74" s="314"/>
      <c r="C74" s="314"/>
      <c r="D74" s="314"/>
      <c r="E74" s="314"/>
    </row>
    <row r="76" ht="15.75">
      <c r="A76" s="70" t="s">
        <v>352</v>
      </c>
    </row>
    <row r="77" spans="1:3" ht="15">
      <c r="A77" s="312" t="s">
        <v>353</v>
      </c>
      <c r="B77" s="312"/>
      <c r="C77" s="71">
        <v>250</v>
      </c>
    </row>
    <row r="78" spans="1:3" ht="15">
      <c r="A78" s="315" t="s">
        <v>354</v>
      </c>
      <c r="B78" s="315"/>
      <c r="C78" s="71">
        <v>122</v>
      </c>
    </row>
    <row r="79" spans="1:3" ht="15">
      <c r="A79" s="312" t="s">
        <v>355</v>
      </c>
      <c r="B79" s="312"/>
      <c r="C79" s="71">
        <v>10</v>
      </c>
    </row>
    <row r="80" spans="1:3" ht="15">
      <c r="A80" s="315" t="s">
        <v>356</v>
      </c>
      <c r="B80" s="315"/>
      <c r="C80" s="71">
        <v>20</v>
      </c>
    </row>
    <row r="81" spans="1:3" ht="15">
      <c r="A81" s="312" t="s">
        <v>357</v>
      </c>
      <c r="B81" s="312"/>
      <c r="C81" s="71"/>
    </row>
    <row r="82" spans="1:3" ht="15">
      <c r="A82" s="313" t="s">
        <v>358</v>
      </c>
      <c r="B82" s="313"/>
      <c r="C82" s="71">
        <v>80</v>
      </c>
    </row>
    <row r="83" spans="1:3" ht="15">
      <c r="A83" s="312" t="s">
        <v>359</v>
      </c>
      <c r="B83" s="312"/>
      <c r="C83" s="71">
        <v>100</v>
      </c>
    </row>
    <row r="84" spans="1:3" ht="15">
      <c r="A84" s="312" t="s">
        <v>360</v>
      </c>
      <c r="B84" s="312"/>
      <c r="C84" s="71"/>
    </row>
    <row r="85" spans="1:3" ht="15">
      <c r="A85" s="312" t="s">
        <v>361</v>
      </c>
      <c r="B85" s="312"/>
      <c r="C85" s="71">
        <v>3.7</v>
      </c>
    </row>
    <row r="86" spans="1:3" ht="15">
      <c r="A86" s="312" t="s">
        <v>359</v>
      </c>
      <c r="B86" s="312"/>
      <c r="C86" s="71">
        <v>3</v>
      </c>
    </row>
    <row r="87" spans="1:3" ht="15">
      <c r="A87" s="312" t="s">
        <v>362</v>
      </c>
      <c r="B87" s="312"/>
      <c r="C87" s="71"/>
    </row>
    <row r="88" spans="1:3" ht="15">
      <c r="A88" s="312" t="s">
        <v>361</v>
      </c>
      <c r="B88" s="312"/>
      <c r="C88" s="71">
        <v>-8</v>
      </c>
    </row>
    <row r="89" spans="1:3" ht="15">
      <c r="A89" s="312" t="s">
        <v>359</v>
      </c>
      <c r="B89" s="312"/>
      <c r="C89" s="149" t="s">
        <v>363</v>
      </c>
    </row>
    <row r="90" spans="1:3" ht="15">
      <c r="A90" s="312" t="s">
        <v>364</v>
      </c>
      <c r="B90" s="312"/>
      <c r="C90" s="71">
        <v>18</v>
      </c>
    </row>
  </sheetData>
  <sheetProtection/>
  <mergeCells count="50">
    <mergeCell ref="A25:E25"/>
    <mergeCell ref="A26:E26"/>
    <mergeCell ref="A2:E2"/>
    <mergeCell ref="A3:E3"/>
    <mergeCell ref="A4:E4"/>
    <mergeCell ref="A13:E13"/>
    <mergeCell ref="A14:E14"/>
    <mergeCell ref="A15:E15"/>
    <mergeCell ref="A44:B44"/>
    <mergeCell ref="A45:B45"/>
    <mergeCell ref="A27:E27"/>
    <mergeCell ref="A28:E28"/>
    <mergeCell ref="A29:E29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79:B79"/>
    <mergeCell ref="A80:B80"/>
    <mergeCell ref="A46:B46"/>
    <mergeCell ref="A48:E48"/>
    <mergeCell ref="A49:E49"/>
    <mergeCell ref="A50:E50"/>
    <mergeCell ref="A59:E59"/>
    <mergeCell ref="A60:E60"/>
    <mergeCell ref="A61:E61"/>
    <mergeCell ref="A70:E70"/>
    <mergeCell ref="A71:E71"/>
    <mergeCell ref="A72:E72"/>
    <mergeCell ref="A73:E73"/>
    <mergeCell ref="A74:E74"/>
    <mergeCell ref="A77:B77"/>
    <mergeCell ref="A78:B78"/>
    <mergeCell ref="A81:B81"/>
    <mergeCell ref="A82:B82"/>
    <mergeCell ref="A89:B89"/>
    <mergeCell ref="A90:B90"/>
    <mergeCell ref="A83:B83"/>
    <mergeCell ref="A84:B84"/>
    <mergeCell ref="A85:B85"/>
    <mergeCell ref="A86:B86"/>
    <mergeCell ref="A87:B87"/>
    <mergeCell ref="A88:B88"/>
  </mergeCells>
  <printOptions/>
  <pageMargins left="0.25" right="0.25" top="0.9375" bottom="0.75" header="0.3" footer="0.3"/>
  <pageSetup fitToHeight="2" fitToWidth="1" horizontalDpi="600" verticalDpi="600" orientation="portrait" paperSize="9" scale="94" r:id="rId3"/>
  <headerFooter alignWithMargins="0">
    <oddHeader>&amp;L&amp;G&amp;C&amp;"-,полужирный курсив"&amp;14Розничный
прайс-лист
&amp;R
&amp;"-,полужирный курсив"Цены действительны с 1.12.09&amp;"-,обычный"
</oddHeader>
    <oddFooter>&amp;L&amp;"Times New Roman,полужирный"&amp;10  425000, Россия, Республика Марий Эл, Волжск, Промбаза, 1. Тел.: (83631)  431-33, 409-38 факс: 430-45, 402-92
Web-сайт: www.ariada.ru, E-mail: ariada@mari-el.ru &amp;R&amp;P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"/>
  <sheetViews>
    <sheetView view="pageLayout" workbookViewId="0" topLeftCell="A1">
      <selection activeCell="A1" sqref="A1:O1"/>
    </sheetView>
  </sheetViews>
  <sheetFormatPr defaultColWidth="9.140625" defaultRowHeight="15"/>
  <cols>
    <col min="1" max="1" width="8.00390625" style="0" customWidth="1"/>
    <col min="2" max="2" width="8.140625" style="0" customWidth="1"/>
    <col min="3" max="3" width="7.57421875" style="0" customWidth="1"/>
    <col min="4" max="4" width="6.7109375" style="0" customWidth="1"/>
    <col min="5" max="5" width="7.140625" style="0" customWidth="1"/>
    <col min="6" max="6" width="7.421875" style="0" customWidth="1"/>
    <col min="7" max="7" width="6.57421875" style="0" customWidth="1"/>
    <col min="8" max="8" width="7.140625" style="0" customWidth="1"/>
    <col min="9" max="9" width="9.8515625" style="0" customWidth="1"/>
    <col min="11" max="11" width="12.140625" style="0" customWidth="1"/>
    <col min="14" max="14" width="8.28125" style="0" customWidth="1"/>
    <col min="15" max="15" width="7.7109375" style="0" customWidth="1"/>
    <col min="16" max="16" width="8.00390625" style="0" customWidth="1"/>
    <col min="17" max="17" width="8.421875" style="0" customWidth="1"/>
  </cols>
  <sheetData>
    <row r="1" spans="1:15" ht="15">
      <c r="A1" s="355" t="s">
        <v>380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</row>
    <row r="2" spans="1:17" ht="15" customHeight="1">
      <c r="A2" s="343" t="s">
        <v>381</v>
      </c>
      <c r="B2" s="343" t="s">
        <v>382</v>
      </c>
      <c r="C2" s="343" t="s">
        <v>383</v>
      </c>
      <c r="D2" s="343" t="s">
        <v>384</v>
      </c>
      <c r="E2" s="343" t="s">
        <v>385</v>
      </c>
      <c r="F2" s="343" t="s">
        <v>386</v>
      </c>
      <c r="G2" s="343" t="s">
        <v>387</v>
      </c>
      <c r="H2" s="343" t="s">
        <v>388</v>
      </c>
      <c r="I2" s="343" t="s">
        <v>389</v>
      </c>
      <c r="J2" s="343" t="s">
        <v>390</v>
      </c>
      <c r="K2" s="343" t="s">
        <v>391</v>
      </c>
      <c r="L2" s="343" t="s">
        <v>392</v>
      </c>
      <c r="M2" s="343"/>
      <c r="N2" s="354" t="s">
        <v>393</v>
      </c>
      <c r="O2" s="343" t="s">
        <v>9</v>
      </c>
      <c r="P2" s="343"/>
      <c r="Q2" s="343"/>
    </row>
    <row r="3" spans="1:17" ht="83.25" customHeight="1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75" t="s">
        <v>394</v>
      </c>
      <c r="M3" s="75" t="s">
        <v>395</v>
      </c>
      <c r="N3" s="354"/>
      <c r="O3" s="75" t="s">
        <v>748</v>
      </c>
      <c r="P3" s="75" t="s">
        <v>749</v>
      </c>
      <c r="Q3" s="75" t="s">
        <v>750</v>
      </c>
    </row>
    <row r="4" spans="1:17" ht="15.75" thickBot="1">
      <c r="A4" s="76" t="s">
        <v>396</v>
      </c>
      <c r="B4" s="77">
        <v>0.68</v>
      </c>
      <c r="C4" s="77">
        <v>4.4</v>
      </c>
      <c r="D4" s="77" t="s">
        <v>397</v>
      </c>
      <c r="E4" s="78" t="s">
        <v>398</v>
      </c>
      <c r="F4" s="78">
        <v>0.25</v>
      </c>
      <c r="G4" s="78">
        <v>4</v>
      </c>
      <c r="H4" s="77">
        <v>5</v>
      </c>
      <c r="I4" s="77">
        <v>400</v>
      </c>
      <c r="J4" s="77">
        <v>0.7</v>
      </c>
      <c r="K4" s="77" t="s">
        <v>399</v>
      </c>
      <c r="L4" s="77" t="s">
        <v>400</v>
      </c>
      <c r="M4" s="77" t="s">
        <v>400</v>
      </c>
      <c r="N4" s="139">
        <v>11</v>
      </c>
      <c r="O4" s="142">
        <f>'[2]у.е.'!O4*45</f>
        <v>9675</v>
      </c>
      <c r="P4" s="142">
        <f>340*45</f>
        <v>15300</v>
      </c>
      <c r="Q4" s="142">
        <f>160*45</f>
        <v>7200</v>
      </c>
    </row>
    <row r="5" spans="1:17" ht="15.75" thickBot="1">
      <c r="A5" s="79" t="s">
        <v>401</v>
      </c>
      <c r="B5" s="80">
        <v>1.25</v>
      </c>
      <c r="C5" s="80">
        <v>8.53</v>
      </c>
      <c r="D5" s="80" t="s">
        <v>402</v>
      </c>
      <c r="E5" s="81" t="s">
        <v>403</v>
      </c>
      <c r="F5" s="81">
        <v>0.5</v>
      </c>
      <c r="G5" s="81">
        <v>4</v>
      </c>
      <c r="H5" s="80">
        <v>5</v>
      </c>
      <c r="I5" s="80">
        <v>800</v>
      </c>
      <c r="J5" s="80">
        <v>1.2</v>
      </c>
      <c r="K5" s="80" t="s">
        <v>404</v>
      </c>
      <c r="L5" s="80" t="s">
        <v>400</v>
      </c>
      <c r="M5" s="80" t="s">
        <v>405</v>
      </c>
      <c r="N5" s="140">
        <v>15</v>
      </c>
      <c r="O5" s="142">
        <f>'[2]у.е.'!O5*45</f>
        <v>16425</v>
      </c>
      <c r="P5" s="142">
        <f>340*45</f>
        <v>15300</v>
      </c>
      <c r="Q5" s="142">
        <f>160*45</f>
        <v>7200</v>
      </c>
    </row>
    <row r="6" spans="1:17" ht="15.75" thickBot="1">
      <c r="A6" s="76" t="s">
        <v>406</v>
      </c>
      <c r="B6" s="77">
        <v>2.6</v>
      </c>
      <c r="C6" s="77">
        <v>12.7</v>
      </c>
      <c r="D6" s="77" t="s">
        <v>407</v>
      </c>
      <c r="E6" s="78" t="s">
        <v>408</v>
      </c>
      <c r="F6" s="78">
        <v>0.52</v>
      </c>
      <c r="G6" s="78">
        <v>4</v>
      </c>
      <c r="H6" s="77">
        <v>8</v>
      </c>
      <c r="I6" s="77">
        <v>2000</v>
      </c>
      <c r="J6" s="77">
        <v>1.5</v>
      </c>
      <c r="K6" s="77" t="s">
        <v>409</v>
      </c>
      <c r="L6" s="77" t="s">
        <v>400</v>
      </c>
      <c r="M6" s="77" t="s">
        <v>410</v>
      </c>
      <c r="N6" s="139">
        <v>26</v>
      </c>
      <c r="O6" s="142">
        <f>'[2]у.е.'!O6*45</f>
        <v>26100</v>
      </c>
      <c r="P6" s="142">
        <f>350*45</f>
        <v>15750</v>
      </c>
      <c r="Q6" s="142">
        <f>160*45</f>
        <v>7200</v>
      </c>
    </row>
    <row r="7" spans="1:17" ht="15.75" thickBot="1">
      <c r="A7" s="79" t="s">
        <v>411</v>
      </c>
      <c r="B7" s="80">
        <v>4.7</v>
      </c>
      <c r="C7" s="80">
        <v>20.6</v>
      </c>
      <c r="D7" s="80" t="s">
        <v>412</v>
      </c>
      <c r="E7" s="81" t="s">
        <v>413</v>
      </c>
      <c r="F7" s="81">
        <v>1.04</v>
      </c>
      <c r="G7" s="81">
        <v>4</v>
      </c>
      <c r="H7" s="80">
        <v>8</v>
      </c>
      <c r="I7" s="80">
        <v>4000</v>
      </c>
      <c r="J7" s="80">
        <v>3.75</v>
      </c>
      <c r="K7" s="80" t="s">
        <v>414</v>
      </c>
      <c r="L7" s="80" t="s">
        <v>400</v>
      </c>
      <c r="M7" s="80" t="s">
        <v>415</v>
      </c>
      <c r="N7" s="140">
        <v>34</v>
      </c>
      <c r="O7" s="142">
        <f>'[2]у.е.'!O7*45</f>
        <v>35550</v>
      </c>
      <c r="P7" s="142">
        <f>350*45</f>
        <v>15750</v>
      </c>
      <c r="Q7" s="142">
        <f>160*45</f>
        <v>7200</v>
      </c>
    </row>
    <row r="8" spans="1:17" ht="15.75" thickBot="1">
      <c r="A8" s="82" t="s">
        <v>416</v>
      </c>
      <c r="B8" s="83">
        <v>8.3</v>
      </c>
      <c r="C8" s="83">
        <v>35.3</v>
      </c>
      <c r="D8" s="83" t="s">
        <v>417</v>
      </c>
      <c r="E8" s="84" t="s">
        <v>418</v>
      </c>
      <c r="F8" s="84">
        <v>1.59</v>
      </c>
      <c r="G8" s="84">
        <v>4</v>
      </c>
      <c r="H8" s="83">
        <v>8</v>
      </c>
      <c r="I8" s="83">
        <v>6000</v>
      </c>
      <c r="J8" s="83">
        <v>7.7</v>
      </c>
      <c r="K8" s="83" t="s">
        <v>419</v>
      </c>
      <c r="L8" s="83" t="s">
        <v>400</v>
      </c>
      <c r="M8" s="83" t="s">
        <v>420</v>
      </c>
      <c r="N8" s="141">
        <v>50</v>
      </c>
      <c r="O8" s="142">
        <f>'[2]у.е.'!O8*45</f>
        <v>48600</v>
      </c>
      <c r="P8" s="142">
        <f>350*45</f>
        <v>15750</v>
      </c>
      <c r="Q8" s="142">
        <f>160*45</f>
        <v>7200</v>
      </c>
    </row>
    <row r="9" ht="15.75" thickTop="1"/>
    <row r="10" spans="1:7" ht="15">
      <c r="A10" s="85" t="s">
        <v>421</v>
      </c>
      <c r="B10" s="86"/>
      <c r="C10" s="86"/>
      <c r="D10" s="86"/>
      <c r="E10" s="86"/>
      <c r="F10" s="86"/>
      <c r="G10" s="86"/>
    </row>
    <row r="11" spans="1:7" ht="15">
      <c r="A11" s="87" t="s">
        <v>422</v>
      </c>
      <c r="B11" s="86"/>
      <c r="C11" s="86"/>
      <c r="D11" s="86"/>
      <c r="E11" s="86"/>
      <c r="F11" s="86"/>
      <c r="G11" s="86"/>
    </row>
    <row r="12" spans="1:7" ht="15">
      <c r="A12" s="87" t="s">
        <v>423</v>
      </c>
      <c r="B12" s="86"/>
      <c r="C12" s="86"/>
      <c r="D12" s="86"/>
      <c r="E12" s="86"/>
      <c r="F12" s="86"/>
      <c r="G12" s="86"/>
    </row>
    <row r="13" spans="1:7" ht="15">
      <c r="A13" s="87" t="s">
        <v>424</v>
      </c>
      <c r="B13" s="86"/>
      <c r="C13" s="86"/>
      <c r="D13" s="86"/>
      <c r="E13" s="86"/>
      <c r="F13" s="86"/>
      <c r="G13" s="86"/>
    </row>
    <row r="14" spans="1:7" ht="15">
      <c r="A14" s="87" t="s">
        <v>425</v>
      </c>
      <c r="B14" s="86"/>
      <c r="C14" s="86"/>
      <c r="D14" s="86"/>
      <c r="E14" s="86"/>
      <c r="F14" s="86"/>
      <c r="G14" s="86"/>
    </row>
    <row r="15" spans="1:7" ht="15">
      <c r="A15" s="88" t="s">
        <v>426</v>
      </c>
      <c r="B15" s="86"/>
      <c r="C15" s="86"/>
      <c r="D15" s="86"/>
      <c r="E15" s="86"/>
      <c r="F15" s="86"/>
      <c r="G15" s="86"/>
    </row>
    <row r="16" spans="1:7" ht="15">
      <c r="A16" s="88" t="s">
        <v>427</v>
      </c>
      <c r="B16" s="86"/>
      <c r="C16" s="86"/>
      <c r="D16" s="86"/>
      <c r="E16" s="86"/>
      <c r="F16" s="86"/>
      <c r="G16" s="86"/>
    </row>
    <row r="17" spans="1:7" ht="15">
      <c r="A17" s="89" t="s">
        <v>428</v>
      </c>
      <c r="B17" s="86"/>
      <c r="C17" s="86"/>
      <c r="D17" s="86"/>
      <c r="E17" s="86"/>
      <c r="F17" s="86"/>
      <c r="G17" s="86"/>
    </row>
    <row r="18" spans="1:7" ht="15">
      <c r="A18" s="88"/>
      <c r="B18" s="86"/>
      <c r="C18" s="86"/>
      <c r="D18" s="86"/>
      <c r="E18" s="86"/>
      <c r="F18" s="86"/>
      <c r="G18" s="86"/>
    </row>
    <row r="19" spans="1:7" ht="15">
      <c r="A19" s="85"/>
      <c r="B19" s="86"/>
      <c r="C19" s="86"/>
      <c r="D19" s="86"/>
      <c r="E19" s="86"/>
      <c r="F19" s="86"/>
      <c r="G19" s="86"/>
    </row>
    <row r="21" spans="10:13" ht="15">
      <c r="J21" s="85" t="s">
        <v>429</v>
      </c>
      <c r="K21" s="86"/>
      <c r="L21" s="86"/>
      <c r="M21" s="86"/>
    </row>
    <row r="22" spans="10:13" ht="15">
      <c r="J22" s="88" t="s">
        <v>430</v>
      </c>
      <c r="K22" s="86"/>
      <c r="L22" s="86"/>
      <c r="M22" s="86"/>
    </row>
    <row r="23" spans="10:13" ht="15">
      <c r="J23" s="88" t="s">
        <v>431</v>
      </c>
      <c r="K23" s="86"/>
      <c r="L23" s="86"/>
      <c r="M23" s="86"/>
    </row>
    <row r="24" spans="10:13" ht="15">
      <c r="J24" s="88" t="s">
        <v>432</v>
      </c>
      <c r="K24" s="86"/>
      <c r="L24" s="86"/>
      <c r="M24" s="86"/>
    </row>
    <row r="25" spans="10:13" ht="15">
      <c r="J25" s="88" t="s">
        <v>433</v>
      </c>
      <c r="K25" s="86"/>
      <c r="L25" s="86"/>
      <c r="M25" s="86"/>
    </row>
    <row r="27" spans="1:15" ht="15">
      <c r="A27" s="350" t="s">
        <v>434</v>
      </c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</row>
    <row r="28" spans="1:15" ht="76.5">
      <c r="A28" s="353" t="s">
        <v>381</v>
      </c>
      <c r="B28" s="353"/>
      <c r="C28" s="353"/>
      <c r="D28" s="353"/>
      <c r="E28" s="353"/>
      <c r="F28" s="75" t="s">
        <v>435</v>
      </c>
      <c r="G28" s="75" t="s">
        <v>436</v>
      </c>
      <c r="H28" s="75" t="s">
        <v>437</v>
      </c>
      <c r="I28" s="75" t="s">
        <v>383</v>
      </c>
      <c r="J28" s="75" t="s">
        <v>438</v>
      </c>
      <c r="K28" s="75" t="s">
        <v>439</v>
      </c>
      <c r="L28" s="75" t="s">
        <v>440</v>
      </c>
      <c r="M28" s="75" t="s">
        <v>441</v>
      </c>
      <c r="N28" s="75" t="s">
        <v>442</v>
      </c>
      <c r="O28" s="75" t="s">
        <v>9</v>
      </c>
    </row>
    <row r="29" spans="1:15" ht="15.75" thickBot="1">
      <c r="A29" s="352" t="s">
        <v>443</v>
      </c>
      <c r="B29" s="352"/>
      <c r="C29" s="352"/>
      <c r="D29" s="352"/>
      <c r="E29" s="352"/>
      <c r="F29" s="90">
        <v>4</v>
      </c>
      <c r="G29" s="77">
        <v>1650</v>
      </c>
      <c r="H29" s="77">
        <v>40</v>
      </c>
      <c r="I29" s="77">
        <v>8</v>
      </c>
      <c r="J29" s="77" t="s">
        <v>444</v>
      </c>
      <c r="K29" s="77" t="s">
        <v>445</v>
      </c>
      <c r="L29" s="77">
        <v>132</v>
      </c>
      <c r="M29" s="77">
        <v>0.58</v>
      </c>
      <c r="N29" s="77">
        <v>1365</v>
      </c>
      <c r="O29" s="91">
        <f>'[2]у.е.'!O13*45</f>
        <v>13500</v>
      </c>
    </row>
    <row r="30" spans="1:15" ht="15.75" thickBot="1">
      <c r="A30" s="351" t="s">
        <v>446</v>
      </c>
      <c r="B30" s="351"/>
      <c r="C30" s="351"/>
      <c r="D30" s="351"/>
      <c r="E30" s="351"/>
      <c r="F30" s="80">
        <v>5.7</v>
      </c>
      <c r="G30" s="80">
        <v>1850</v>
      </c>
      <c r="H30" s="80">
        <v>40</v>
      </c>
      <c r="I30" s="80">
        <v>13</v>
      </c>
      <c r="J30" s="80" t="s">
        <v>444</v>
      </c>
      <c r="K30" s="80" t="s">
        <v>445</v>
      </c>
      <c r="L30" s="80">
        <v>132</v>
      </c>
      <c r="M30" s="80">
        <v>0.58</v>
      </c>
      <c r="N30" s="80">
        <v>1365</v>
      </c>
      <c r="O30" s="91">
        <f>'[2]у.е.'!O14*45</f>
        <v>17100</v>
      </c>
    </row>
    <row r="31" spans="1:15" ht="15.75" thickBot="1">
      <c r="A31" s="352" t="s">
        <v>447</v>
      </c>
      <c r="B31" s="352"/>
      <c r="C31" s="352"/>
      <c r="D31" s="352"/>
      <c r="E31" s="352"/>
      <c r="F31" s="77">
        <v>6.8</v>
      </c>
      <c r="G31" s="77">
        <v>2600</v>
      </c>
      <c r="H31" s="77">
        <v>40</v>
      </c>
      <c r="I31" s="77">
        <v>16</v>
      </c>
      <c r="J31" s="77" t="s">
        <v>444</v>
      </c>
      <c r="K31" s="77" t="s">
        <v>445</v>
      </c>
      <c r="L31" s="77">
        <v>132</v>
      </c>
      <c r="M31" s="77">
        <v>0.58</v>
      </c>
      <c r="N31" s="77">
        <v>1365</v>
      </c>
      <c r="O31" s="91">
        <f>'[2]у.е.'!O15*45</f>
        <v>18900</v>
      </c>
    </row>
    <row r="32" spans="1:15" ht="15.75" thickBot="1">
      <c r="A32" s="351" t="s">
        <v>448</v>
      </c>
      <c r="B32" s="351"/>
      <c r="C32" s="351"/>
      <c r="D32" s="351"/>
      <c r="E32" s="351"/>
      <c r="F32" s="80">
        <v>12.2</v>
      </c>
      <c r="G32" s="80">
        <v>4300</v>
      </c>
      <c r="H32" s="80">
        <v>49</v>
      </c>
      <c r="I32" s="80">
        <v>26.9</v>
      </c>
      <c r="J32" s="80" t="s">
        <v>449</v>
      </c>
      <c r="K32" s="80" t="s">
        <v>445</v>
      </c>
      <c r="L32" s="80">
        <v>350</v>
      </c>
      <c r="M32" s="80">
        <v>1.55</v>
      </c>
      <c r="N32" s="80">
        <v>1300</v>
      </c>
      <c r="O32" s="91">
        <f>'[2]у.е.'!O16*45</f>
        <v>23850</v>
      </c>
    </row>
    <row r="33" spans="1:15" ht="15.75" thickBot="1">
      <c r="A33" s="352" t="s">
        <v>450</v>
      </c>
      <c r="B33" s="352"/>
      <c r="C33" s="352"/>
      <c r="D33" s="352"/>
      <c r="E33" s="352"/>
      <c r="F33" s="77">
        <v>16</v>
      </c>
      <c r="G33" s="77">
        <v>4950</v>
      </c>
      <c r="H33" s="77">
        <v>49</v>
      </c>
      <c r="I33" s="77">
        <v>38.5</v>
      </c>
      <c r="J33" s="77" t="s">
        <v>449</v>
      </c>
      <c r="K33" s="77" t="s">
        <v>445</v>
      </c>
      <c r="L33" s="77">
        <v>350</v>
      </c>
      <c r="M33" s="77">
        <v>1.55</v>
      </c>
      <c r="N33" s="77">
        <v>1300</v>
      </c>
      <c r="O33" s="91">
        <f>'[2]у.е.'!O17*45</f>
        <v>29250</v>
      </c>
    </row>
    <row r="34" spans="1:15" ht="15.75" thickBot="1">
      <c r="A34" s="351" t="s">
        <v>451</v>
      </c>
      <c r="B34" s="351"/>
      <c r="C34" s="351"/>
      <c r="D34" s="351"/>
      <c r="E34" s="351"/>
      <c r="F34" s="80">
        <v>22.4</v>
      </c>
      <c r="G34" s="80">
        <v>8200</v>
      </c>
      <c r="H34" s="80">
        <v>52</v>
      </c>
      <c r="I34" s="80">
        <v>48.8</v>
      </c>
      <c r="J34" s="80" t="s">
        <v>452</v>
      </c>
      <c r="K34" s="80" t="s">
        <v>445</v>
      </c>
      <c r="L34" s="80">
        <v>700</v>
      </c>
      <c r="M34" s="80">
        <v>3.1</v>
      </c>
      <c r="N34" s="80">
        <v>1300</v>
      </c>
      <c r="O34" s="91">
        <f>'[2]у.е.'!O18*45</f>
        <v>39600</v>
      </c>
    </row>
    <row r="35" spans="1:15" ht="15.75" thickBot="1">
      <c r="A35" s="352" t="s">
        <v>453</v>
      </c>
      <c r="B35" s="352"/>
      <c r="C35" s="352"/>
      <c r="D35" s="352"/>
      <c r="E35" s="352"/>
      <c r="F35" s="77">
        <v>25</v>
      </c>
      <c r="G35" s="77">
        <v>8800</v>
      </c>
      <c r="H35" s="77">
        <v>52</v>
      </c>
      <c r="I35" s="77">
        <v>55.95</v>
      </c>
      <c r="J35" s="77" t="s">
        <v>452</v>
      </c>
      <c r="K35" s="77" t="s">
        <v>445</v>
      </c>
      <c r="L35" s="77">
        <v>700</v>
      </c>
      <c r="M35" s="77">
        <v>3.1</v>
      </c>
      <c r="N35" s="77">
        <v>1300</v>
      </c>
      <c r="O35" s="91">
        <f>'[2]у.е.'!O19*45</f>
        <v>42750</v>
      </c>
    </row>
    <row r="36" spans="1:15" ht="15.75" thickBot="1">
      <c r="A36" s="351" t="s">
        <v>454</v>
      </c>
      <c r="B36" s="351"/>
      <c r="C36" s="351"/>
      <c r="D36" s="351"/>
      <c r="E36" s="351"/>
      <c r="F36" s="80">
        <v>30</v>
      </c>
      <c r="G36" s="80">
        <v>9300</v>
      </c>
      <c r="H36" s="80">
        <v>52</v>
      </c>
      <c r="I36" s="80">
        <v>71.6</v>
      </c>
      <c r="J36" s="80" t="s">
        <v>452</v>
      </c>
      <c r="K36" s="80" t="s">
        <v>445</v>
      </c>
      <c r="L36" s="80">
        <v>700</v>
      </c>
      <c r="M36" s="80">
        <v>3.1</v>
      </c>
      <c r="N36" s="80">
        <v>1300</v>
      </c>
      <c r="O36" s="91">
        <f>'[2]у.е.'!O20*45</f>
        <v>48150</v>
      </c>
    </row>
    <row r="37" spans="1:15" ht="15.75" thickBot="1">
      <c r="A37" s="352" t="s">
        <v>455</v>
      </c>
      <c r="B37" s="352"/>
      <c r="C37" s="352"/>
      <c r="D37" s="352"/>
      <c r="E37" s="352"/>
      <c r="F37" s="83">
        <v>48.6</v>
      </c>
      <c r="G37" s="83">
        <v>14800</v>
      </c>
      <c r="H37" s="83">
        <v>55</v>
      </c>
      <c r="I37" s="83">
        <v>107.1</v>
      </c>
      <c r="J37" s="83" t="s">
        <v>456</v>
      </c>
      <c r="K37" s="83" t="s">
        <v>457</v>
      </c>
      <c r="L37" s="83">
        <v>1280</v>
      </c>
      <c r="M37" s="83">
        <v>2.52</v>
      </c>
      <c r="N37" s="83">
        <v>1330</v>
      </c>
      <c r="O37" s="91">
        <f>'[2]у.е.'!O21*45</f>
        <v>65250</v>
      </c>
    </row>
    <row r="38" ht="15.75" thickTop="1"/>
    <row r="39" spans="1:7" ht="15">
      <c r="A39" s="85" t="s">
        <v>458</v>
      </c>
      <c r="B39" s="86"/>
      <c r="C39" s="86"/>
      <c r="D39" s="86"/>
      <c r="E39" s="86"/>
      <c r="F39" s="86"/>
      <c r="G39" s="86"/>
    </row>
    <row r="40" spans="1:7" ht="15">
      <c r="A40" s="87" t="s">
        <v>422</v>
      </c>
      <c r="B40" s="86"/>
      <c r="C40" s="86"/>
      <c r="D40" s="86"/>
      <c r="E40" s="86"/>
      <c r="F40" s="86"/>
      <c r="G40" s="86"/>
    </row>
    <row r="41" spans="1:7" ht="15">
      <c r="A41" s="87" t="s">
        <v>423</v>
      </c>
      <c r="B41" s="86"/>
      <c r="C41" s="86"/>
      <c r="D41" s="86"/>
      <c r="E41" s="86"/>
      <c r="F41" s="86"/>
      <c r="G41" s="86"/>
    </row>
    <row r="42" spans="1:7" ht="15">
      <c r="A42" s="87" t="s">
        <v>424</v>
      </c>
      <c r="B42" s="86"/>
      <c r="C42" s="86"/>
      <c r="D42" s="86"/>
      <c r="E42" s="86"/>
      <c r="F42" s="86"/>
      <c r="G42" s="86"/>
    </row>
    <row r="43" spans="1:7" ht="15">
      <c r="A43" s="87" t="s">
        <v>425</v>
      </c>
      <c r="B43" s="86"/>
      <c r="C43" s="86"/>
      <c r="D43" s="86"/>
      <c r="E43" s="86"/>
      <c r="F43" s="86"/>
      <c r="G43" s="86"/>
    </row>
    <row r="44" spans="1:7" ht="15">
      <c r="A44" s="88" t="s">
        <v>426</v>
      </c>
      <c r="B44" s="86"/>
      <c r="C44" s="86"/>
      <c r="D44" s="86"/>
      <c r="E44" s="86"/>
      <c r="F44" s="86"/>
      <c r="G44" s="86"/>
    </row>
    <row r="45" spans="1:7" ht="15">
      <c r="A45" s="88" t="s">
        <v>427</v>
      </c>
      <c r="B45" s="86"/>
      <c r="C45" s="86"/>
      <c r="D45" s="86"/>
      <c r="E45" s="86"/>
      <c r="F45" s="86"/>
      <c r="G45" s="86"/>
    </row>
    <row r="46" spans="1:7" ht="15">
      <c r="A46" s="89" t="s">
        <v>459</v>
      </c>
      <c r="B46" s="86"/>
      <c r="C46" s="86"/>
      <c r="D46" s="86"/>
      <c r="E46" s="86"/>
      <c r="F46" s="86"/>
      <c r="G46" s="86"/>
    </row>
    <row r="47" spans="1:7" ht="15">
      <c r="A47" s="88"/>
      <c r="B47" s="86"/>
      <c r="C47" s="86"/>
      <c r="D47" s="86"/>
      <c r="E47" s="86"/>
      <c r="F47" s="86"/>
      <c r="G47" s="86"/>
    </row>
    <row r="48" spans="1:13" ht="15">
      <c r="A48" s="85"/>
      <c r="B48" s="86"/>
      <c r="C48" s="86"/>
      <c r="D48" s="86"/>
      <c r="E48" s="86"/>
      <c r="F48" s="86"/>
      <c r="G48" s="86"/>
      <c r="K48" s="85" t="s">
        <v>429</v>
      </c>
      <c r="L48" s="86"/>
      <c r="M48" s="86"/>
    </row>
    <row r="49" spans="1:13" ht="15">
      <c r="A49" s="86"/>
      <c r="B49" s="86"/>
      <c r="C49" s="86"/>
      <c r="D49" s="86"/>
      <c r="E49" s="86"/>
      <c r="F49" s="86"/>
      <c r="G49" s="86"/>
      <c r="K49" s="88" t="s">
        <v>460</v>
      </c>
      <c r="L49" s="86"/>
      <c r="M49" s="86"/>
    </row>
    <row r="50" spans="1:13" ht="15">
      <c r="A50" s="86"/>
      <c r="B50" s="86"/>
      <c r="C50" s="86"/>
      <c r="D50" s="86"/>
      <c r="E50" s="86"/>
      <c r="F50" s="86"/>
      <c r="G50" s="86"/>
      <c r="K50" s="88" t="s">
        <v>461</v>
      </c>
      <c r="L50" s="86"/>
      <c r="M50" s="86"/>
    </row>
    <row r="51" spans="11:13" ht="15">
      <c r="K51" s="88" t="s">
        <v>462</v>
      </c>
      <c r="L51" s="86"/>
      <c r="M51" s="86"/>
    </row>
    <row r="52" spans="11:13" ht="15">
      <c r="K52" s="88"/>
      <c r="L52" s="86"/>
      <c r="M52" s="86"/>
    </row>
    <row r="53" spans="1:15" ht="28.5" customHeight="1">
      <c r="A53" s="349" t="s">
        <v>463</v>
      </c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</row>
    <row r="54" spans="1:15" ht="15">
      <c r="A54" s="343" t="s">
        <v>381</v>
      </c>
      <c r="B54" s="343" t="s">
        <v>464</v>
      </c>
      <c r="C54" s="343"/>
      <c r="D54" s="343"/>
      <c r="E54" s="343"/>
      <c r="F54" s="343" t="s">
        <v>465</v>
      </c>
      <c r="G54" s="343" t="s">
        <v>466</v>
      </c>
      <c r="H54" s="343" t="s">
        <v>436</v>
      </c>
      <c r="I54" s="343" t="s">
        <v>467</v>
      </c>
      <c r="J54" s="343" t="s">
        <v>437</v>
      </c>
      <c r="K54" s="343"/>
      <c r="L54" s="343" t="s">
        <v>391</v>
      </c>
      <c r="M54" s="343" t="s">
        <v>468</v>
      </c>
      <c r="N54" s="343"/>
      <c r="O54" s="343" t="s">
        <v>9</v>
      </c>
    </row>
    <row r="55" spans="1:15" ht="15">
      <c r="A55" s="343"/>
      <c r="B55" s="343" t="s">
        <v>322</v>
      </c>
      <c r="C55" s="343"/>
      <c r="D55" s="343" t="s">
        <v>469</v>
      </c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</row>
    <row r="56" spans="1:15" ht="30" customHeight="1">
      <c r="A56" s="343"/>
      <c r="B56" s="92" t="s">
        <v>470</v>
      </c>
      <c r="C56" s="75" t="s">
        <v>471</v>
      </c>
      <c r="D56" s="92" t="s">
        <v>470</v>
      </c>
      <c r="E56" s="75" t="s">
        <v>471</v>
      </c>
      <c r="F56" s="343"/>
      <c r="G56" s="343"/>
      <c r="H56" s="343"/>
      <c r="I56" s="343"/>
      <c r="J56" s="92" t="s">
        <v>470</v>
      </c>
      <c r="K56" s="75" t="s">
        <v>471</v>
      </c>
      <c r="L56" s="343"/>
      <c r="M56" s="75" t="s">
        <v>394</v>
      </c>
      <c r="N56" s="75" t="s">
        <v>395</v>
      </c>
      <c r="O56" s="343"/>
    </row>
    <row r="57" spans="1:15" ht="15.75" thickBot="1">
      <c r="A57" s="93" t="s">
        <v>472</v>
      </c>
      <c r="B57" s="94">
        <v>22.45</v>
      </c>
      <c r="C57" s="94">
        <v>18.86</v>
      </c>
      <c r="D57" s="95">
        <v>23.55</v>
      </c>
      <c r="E57" s="94">
        <v>19.76</v>
      </c>
      <c r="F57" s="95">
        <v>1</v>
      </c>
      <c r="G57" s="95">
        <v>500</v>
      </c>
      <c r="H57" s="95">
        <v>8085</v>
      </c>
      <c r="I57" s="95">
        <v>28.3</v>
      </c>
      <c r="J57" s="95">
        <v>44</v>
      </c>
      <c r="K57" s="94">
        <v>38</v>
      </c>
      <c r="L57" s="347" t="s">
        <v>473</v>
      </c>
      <c r="M57" s="95" t="s">
        <v>415</v>
      </c>
      <c r="N57" s="94" t="s">
        <v>474</v>
      </c>
      <c r="O57" s="96">
        <f>'[2]у.е.'!O28*45</f>
        <v>40500</v>
      </c>
    </row>
    <row r="58" spans="1:15" ht="15.75" thickBot="1">
      <c r="A58" s="97" t="s">
        <v>475</v>
      </c>
      <c r="B58" s="98">
        <v>26.81</v>
      </c>
      <c r="C58" s="98">
        <v>21.56</v>
      </c>
      <c r="D58" s="99">
        <v>28</v>
      </c>
      <c r="E58" s="100">
        <v>22.56</v>
      </c>
      <c r="F58" s="99">
        <v>1</v>
      </c>
      <c r="G58" s="99">
        <v>500</v>
      </c>
      <c r="H58" s="99">
        <v>7533</v>
      </c>
      <c r="I58" s="99">
        <v>42.5</v>
      </c>
      <c r="J58" s="99">
        <v>44</v>
      </c>
      <c r="K58" s="100">
        <v>38</v>
      </c>
      <c r="L58" s="347"/>
      <c r="M58" s="99" t="s">
        <v>476</v>
      </c>
      <c r="N58" s="100" t="s">
        <v>477</v>
      </c>
      <c r="O58" s="96">
        <f>'[2]у.е.'!O29*45</f>
        <v>45675</v>
      </c>
    </row>
    <row r="59" spans="1:15" ht="15.75" thickBot="1">
      <c r="A59" s="101" t="s">
        <v>478</v>
      </c>
      <c r="B59" s="102">
        <v>29</v>
      </c>
      <c r="C59" s="102">
        <v>22.75</v>
      </c>
      <c r="D59" s="103">
        <v>30.28</v>
      </c>
      <c r="E59" s="104">
        <v>23.75</v>
      </c>
      <c r="F59" s="103">
        <v>1</v>
      </c>
      <c r="G59" s="103">
        <v>500</v>
      </c>
      <c r="H59" s="103">
        <v>7043</v>
      </c>
      <c r="I59" s="103">
        <v>56.6</v>
      </c>
      <c r="J59" s="103">
        <v>44</v>
      </c>
      <c r="K59" s="104">
        <v>38</v>
      </c>
      <c r="L59" s="348"/>
      <c r="M59" s="103" t="s">
        <v>476</v>
      </c>
      <c r="N59" s="104" t="s">
        <v>477</v>
      </c>
      <c r="O59" s="96">
        <f>'[2]у.е.'!O30*45</f>
        <v>50175</v>
      </c>
    </row>
    <row r="60" spans="1:15" ht="16.5" thickBot="1" thickTop="1">
      <c r="A60" s="97" t="s">
        <v>479</v>
      </c>
      <c r="B60" s="98">
        <v>45.23</v>
      </c>
      <c r="C60" s="98">
        <v>37.92</v>
      </c>
      <c r="D60" s="99">
        <v>47.42</v>
      </c>
      <c r="E60" s="100">
        <v>39.72</v>
      </c>
      <c r="F60" s="99">
        <v>2</v>
      </c>
      <c r="G60" s="99">
        <v>500</v>
      </c>
      <c r="H60" s="99">
        <v>16171</v>
      </c>
      <c r="I60" s="99">
        <v>56.3</v>
      </c>
      <c r="J60" s="99">
        <v>47</v>
      </c>
      <c r="K60" s="100">
        <v>41</v>
      </c>
      <c r="L60" s="346" t="s">
        <v>480</v>
      </c>
      <c r="M60" s="99" t="s">
        <v>481</v>
      </c>
      <c r="N60" s="100" t="s">
        <v>482</v>
      </c>
      <c r="O60" s="96">
        <f>'[2]у.е.'!O31*45</f>
        <v>70425</v>
      </c>
    </row>
    <row r="61" spans="1:15" ht="15.75" thickBot="1">
      <c r="A61" s="93" t="s">
        <v>483</v>
      </c>
      <c r="B61" s="105">
        <v>53.45</v>
      </c>
      <c r="C61" s="105">
        <v>43.16</v>
      </c>
      <c r="D61" s="95">
        <v>55.9</v>
      </c>
      <c r="E61" s="94">
        <v>45.1</v>
      </c>
      <c r="F61" s="95">
        <v>2</v>
      </c>
      <c r="G61" s="95">
        <v>500</v>
      </c>
      <c r="H61" s="95">
        <v>15065</v>
      </c>
      <c r="I61" s="95">
        <v>85</v>
      </c>
      <c r="J61" s="95">
        <v>47</v>
      </c>
      <c r="K61" s="94">
        <v>41</v>
      </c>
      <c r="L61" s="347"/>
      <c r="M61" s="95" t="s">
        <v>484</v>
      </c>
      <c r="N61" s="94" t="s">
        <v>482</v>
      </c>
      <c r="O61" s="96">
        <f>'[2]у.е.'!O32*45</f>
        <v>78750</v>
      </c>
    </row>
    <row r="62" spans="1:15" ht="15.75" thickBot="1">
      <c r="A62" s="106" t="s">
        <v>485</v>
      </c>
      <c r="B62" s="107">
        <v>58.58</v>
      </c>
      <c r="C62" s="107">
        <v>45.8</v>
      </c>
      <c r="D62" s="108">
        <v>61.2</v>
      </c>
      <c r="E62" s="109">
        <v>47.8</v>
      </c>
      <c r="F62" s="108">
        <v>2</v>
      </c>
      <c r="G62" s="108">
        <v>500</v>
      </c>
      <c r="H62" s="108">
        <v>14087</v>
      </c>
      <c r="I62" s="108">
        <v>113.2</v>
      </c>
      <c r="J62" s="108">
        <v>47</v>
      </c>
      <c r="K62" s="109">
        <v>41</v>
      </c>
      <c r="L62" s="348"/>
      <c r="M62" s="108" t="s">
        <v>486</v>
      </c>
      <c r="N62" s="109" t="s">
        <v>482</v>
      </c>
      <c r="O62" s="96">
        <f>'[2]у.е.'!O33*45</f>
        <v>87750</v>
      </c>
    </row>
    <row r="63" spans="1:15" ht="16.5" thickBot="1" thickTop="1">
      <c r="A63" s="93" t="s">
        <v>487</v>
      </c>
      <c r="B63" s="105">
        <v>68.2</v>
      </c>
      <c r="C63" s="105">
        <v>57.1</v>
      </c>
      <c r="D63" s="95">
        <v>71.5</v>
      </c>
      <c r="E63" s="94">
        <v>59.81</v>
      </c>
      <c r="F63" s="95">
        <v>3</v>
      </c>
      <c r="G63" s="95">
        <v>500</v>
      </c>
      <c r="H63" s="95">
        <v>24256</v>
      </c>
      <c r="I63" s="95">
        <v>85</v>
      </c>
      <c r="J63" s="95">
        <v>49</v>
      </c>
      <c r="K63" s="94">
        <v>43</v>
      </c>
      <c r="L63" s="346" t="s">
        <v>488</v>
      </c>
      <c r="M63" s="95" t="s">
        <v>476</v>
      </c>
      <c r="N63" s="94" t="s">
        <v>482</v>
      </c>
      <c r="O63" s="96">
        <f>'[2]у.е.'!O34*45</f>
        <v>110700</v>
      </c>
    </row>
    <row r="64" spans="1:15" ht="15.75" thickBot="1">
      <c r="A64" s="97" t="s">
        <v>489</v>
      </c>
      <c r="B64" s="98">
        <v>80.55</v>
      </c>
      <c r="C64" s="98">
        <v>64.88</v>
      </c>
      <c r="D64" s="99">
        <v>84.29</v>
      </c>
      <c r="E64" s="100">
        <v>67.83</v>
      </c>
      <c r="F64" s="99">
        <v>3</v>
      </c>
      <c r="G64" s="99">
        <v>500</v>
      </c>
      <c r="H64" s="99">
        <v>22598</v>
      </c>
      <c r="I64" s="99">
        <v>127.5</v>
      </c>
      <c r="J64" s="99">
        <v>49</v>
      </c>
      <c r="K64" s="100">
        <v>43</v>
      </c>
      <c r="L64" s="347"/>
      <c r="M64" s="99" t="s">
        <v>490</v>
      </c>
      <c r="N64" s="100" t="s">
        <v>491</v>
      </c>
      <c r="O64" s="96">
        <f>'[2]у.е.'!O35*45</f>
        <v>123975</v>
      </c>
    </row>
    <row r="65" spans="1:15" ht="15.75" thickBot="1">
      <c r="A65" s="101" t="s">
        <v>492</v>
      </c>
      <c r="B65" s="102">
        <v>87.86</v>
      </c>
      <c r="C65" s="102">
        <v>68.7</v>
      </c>
      <c r="D65" s="103">
        <v>97.78</v>
      </c>
      <c r="E65" s="104">
        <v>71.67</v>
      </c>
      <c r="F65" s="103">
        <v>3</v>
      </c>
      <c r="G65" s="103">
        <v>500</v>
      </c>
      <c r="H65" s="103">
        <v>21130</v>
      </c>
      <c r="I65" s="103">
        <v>170</v>
      </c>
      <c r="J65" s="103">
        <v>49</v>
      </c>
      <c r="K65" s="104">
        <v>43</v>
      </c>
      <c r="L65" s="348"/>
      <c r="M65" s="103" t="s">
        <v>493</v>
      </c>
      <c r="N65" s="104" t="s">
        <v>491</v>
      </c>
      <c r="O65" s="96">
        <f>'[2]у.е.'!O36*45</f>
        <v>137250</v>
      </c>
    </row>
    <row r="66" spans="1:15" ht="16.5" thickBot="1" thickTop="1">
      <c r="A66" s="97" t="s">
        <v>494</v>
      </c>
      <c r="B66" s="98">
        <v>28.69</v>
      </c>
      <c r="C66" s="98">
        <v>25</v>
      </c>
      <c r="D66" s="99">
        <v>29.83</v>
      </c>
      <c r="E66" s="100">
        <v>26.3</v>
      </c>
      <c r="F66" s="99">
        <v>1</v>
      </c>
      <c r="G66" s="99">
        <v>630</v>
      </c>
      <c r="H66" s="99">
        <v>14100</v>
      </c>
      <c r="I66" s="99">
        <v>38.2</v>
      </c>
      <c r="J66" s="99">
        <v>62</v>
      </c>
      <c r="K66" s="100">
        <v>54</v>
      </c>
      <c r="L66" s="346" t="s">
        <v>495</v>
      </c>
      <c r="M66" s="99" t="s">
        <v>484</v>
      </c>
      <c r="N66" s="100" t="s">
        <v>477</v>
      </c>
      <c r="O66" s="96">
        <f>'[2]у.е.'!O37*45</f>
        <v>67500</v>
      </c>
    </row>
    <row r="67" spans="1:15" ht="15.75" thickBot="1">
      <c r="A67" s="93" t="s">
        <v>496</v>
      </c>
      <c r="B67" s="105">
        <v>36.95</v>
      </c>
      <c r="C67" s="105">
        <v>31.3</v>
      </c>
      <c r="D67" s="95">
        <v>38.09</v>
      </c>
      <c r="E67" s="94">
        <v>33.15</v>
      </c>
      <c r="F67" s="95">
        <v>1</v>
      </c>
      <c r="G67" s="95">
        <v>630</v>
      </c>
      <c r="H67" s="95">
        <v>13200</v>
      </c>
      <c r="I67" s="95">
        <v>57.6</v>
      </c>
      <c r="J67" s="95">
        <v>62</v>
      </c>
      <c r="K67" s="94">
        <v>54</v>
      </c>
      <c r="L67" s="347"/>
      <c r="M67" s="95" t="s">
        <v>484</v>
      </c>
      <c r="N67" s="94" t="s">
        <v>477</v>
      </c>
      <c r="O67" s="96">
        <f>'[2]у.е.'!O38*45</f>
        <v>74025</v>
      </c>
    </row>
    <row r="68" spans="1:15" ht="15.75" thickBot="1">
      <c r="A68" s="106" t="s">
        <v>497</v>
      </c>
      <c r="B68" s="107">
        <v>41.42</v>
      </c>
      <c r="C68" s="107">
        <v>34.2</v>
      </c>
      <c r="D68" s="108">
        <v>43.41</v>
      </c>
      <c r="E68" s="109">
        <v>36.57</v>
      </c>
      <c r="F68" s="108">
        <v>1</v>
      </c>
      <c r="G68" s="108">
        <v>630</v>
      </c>
      <c r="H68" s="108">
        <v>12400</v>
      </c>
      <c r="I68" s="108">
        <v>77.2</v>
      </c>
      <c r="J68" s="108">
        <v>62</v>
      </c>
      <c r="K68" s="109">
        <v>54</v>
      </c>
      <c r="L68" s="348"/>
      <c r="M68" s="108" t="s">
        <v>484</v>
      </c>
      <c r="N68" s="109" t="s">
        <v>477</v>
      </c>
      <c r="O68" s="96">
        <f>'[2]у.е.'!O39*45</f>
        <v>81225</v>
      </c>
    </row>
    <row r="69" spans="1:15" ht="16.5" thickBot="1" thickTop="1">
      <c r="A69" s="93" t="s">
        <v>498</v>
      </c>
      <c r="B69" s="105">
        <v>58.8</v>
      </c>
      <c r="C69" s="105">
        <v>50</v>
      </c>
      <c r="D69" s="95">
        <v>60.7</v>
      </c>
      <c r="E69" s="94">
        <v>53.2</v>
      </c>
      <c r="F69" s="95">
        <v>2</v>
      </c>
      <c r="G69" s="95">
        <v>630</v>
      </c>
      <c r="H69" s="95">
        <v>28500</v>
      </c>
      <c r="I69" s="95">
        <v>77.6</v>
      </c>
      <c r="J69" s="95">
        <v>65</v>
      </c>
      <c r="K69" s="94">
        <v>57</v>
      </c>
      <c r="L69" s="346" t="s">
        <v>499</v>
      </c>
      <c r="M69" s="95" t="s">
        <v>493</v>
      </c>
      <c r="N69" s="94" t="s">
        <v>482</v>
      </c>
      <c r="O69" s="96">
        <f>'[2]у.е.'!O40*45</f>
        <v>97425</v>
      </c>
    </row>
    <row r="70" spans="1:15" ht="15.75" thickBot="1">
      <c r="A70" s="97" t="s">
        <v>500</v>
      </c>
      <c r="B70" s="98">
        <v>75.62</v>
      </c>
      <c r="C70" s="98">
        <v>62.7</v>
      </c>
      <c r="D70" s="99">
        <v>78.18</v>
      </c>
      <c r="E70" s="100">
        <v>67.35</v>
      </c>
      <c r="F70" s="99">
        <v>2</v>
      </c>
      <c r="G70" s="99">
        <v>630</v>
      </c>
      <c r="H70" s="99">
        <v>27357</v>
      </c>
      <c r="I70" s="99">
        <v>117.3</v>
      </c>
      <c r="J70" s="99">
        <v>65</v>
      </c>
      <c r="K70" s="100">
        <v>57</v>
      </c>
      <c r="L70" s="347"/>
      <c r="M70" s="99" t="s">
        <v>490</v>
      </c>
      <c r="N70" s="100" t="s">
        <v>482</v>
      </c>
      <c r="O70" s="96">
        <f>'[2]у.е.'!O41*45</f>
        <v>105975</v>
      </c>
    </row>
    <row r="71" spans="1:15" ht="15.75" thickBot="1">
      <c r="A71" s="101" t="s">
        <v>501</v>
      </c>
      <c r="B71" s="102">
        <v>84.64</v>
      </c>
      <c r="C71" s="102">
        <v>68.4</v>
      </c>
      <c r="D71" s="103">
        <v>88.92</v>
      </c>
      <c r="E71" s="104">
        <v>73.9</v>
      </c>
      <c r="F71" s="103">
        <v>2</v>
      </c>
      <c r="G71" s="103">
        <v>630</v>
      </c>
      <c r="H71" s="103">
        <v>25460</v>
      </c>
      <c r="I71" s="103">
        <v>157.3</v>
      </c>
      <c r="J71" s="103">
        <v>65</v>
      </c>
      <c r="K71" s="104">
        <v>57</v>
      </c>
      <c r="L71" s="348"/>
      <c r="M71" s="103" t="s">
        <v>490</v>
      </c>
      <c r="N71" s="104" t="s">
        <v>482</v>
      </c>
      <c r="O71" s="96">
        <f>'[2]у.е.'!O42*45</f>
        <v>117900</v>
      </c>
    </row>
    <row r="72" spans="1:15" ht="16.5" thickBot="1" thickTop="1">
      <c r="A72" s="97" t="s">
        <v>502</v>
      </c>
      <c r="B72" s="98">
        <v>89.11</v>
      </c>
      <c r="C72" s="98">
        <v>75</v>
      </c>
      <c r="D72" s="99">
        <v>92.8</v>
      </c>
      <c r="E72" s="100">
        <v>80.65</v>
      </c>
      <c r="F72" s="99">
        <v>3</v>
      </c>
      <c r="G72" s="99">
        <v>630</v>
      </c>
      <c r="H72" s="99">
        <v>42320</v>
      </c>
      <c r="I72" s="99">
        <v>118.5</v>
      </c>
      <c r="J72" s="99">
        <v>67</v>
      </c>
      <c r="K72" s="100">
        <v>59</v>
      </c>
      <c r="L72" s="346" t="s">
        <v>503</v>
      </c>
      <c r="M72" s="99" t="s">
        <v>490</v>
      </c>
      <c r="N72" s="100" t="s">
        <v>482</v>
      </c>
      <c r="O72" s="96">
        <f>'[2]у.е.'!O43*45</f>
        <v>133200</v>
      </c>
    </row>
    <row r="73" spans="1:15" ht="15.75" thickBot="1">
      <c r="A73" s="93" t="s">
        <v>504</v>
      </c>
      <c r="B73" s="105">
        <v>114.19</v>
      </c>
      <c r="C73" s="105">
        <v>94</v>
      </c>
      <c r="D73" s="95">
        <v>117.61</v>
      </c>
      <c r="E73" s="94">
        <v>101</v>
      </c>
      <c r="F73" s="95">
        <v>3</v>
      </c>
      <c r="G73" s="95">
        <v>630</v>
      </c>
      <c r="H73" s="95">
        <v>41280</v>
      </c>
      <c r="I73" s="95">
        <v>177.8</v>
      </c>
      <c r="J73" s="95">
        <v>67</v>
      </c>
      <c r="K73" s="94">
        <v>59</v>
      </c>
      <c r="L73" s="347"/>
      <c r="M73" s="95" t="s">
        <v>505</v>
      </c>
      <c r="N73" s="94" t="s">
        <v>491</v>
      </c>
      <c r="O73" s="96">
        <f>'[2]у.е.'!O44*45</f>
        <v>152550</v>
      </c>
    </row>
    <row r="74" spans="1:15" ht="15.75" thickBot="1">
      <c r="A74" s="106" t="s">
        <v>506</v>
      </c>
      <c r="B74" s="107">
        <v>127.78</v>
      </c>
      <c r="C74" s="107">
        <v>100</v>
      </c>
      <c r="D74" s="108">
        <v>133.67</v>
      </c>
      <c r="E74" s="109">
        <v>111</v>
      </c>
      <c r="F74" s="108">
        <v>3</v>
      </c>
      <c r="G74" s="108">
        <v>630</v>
      </c>
      <c r="H74" s="108">
        <v>38248</v>
      </c>
      <c r="I74" s="108">
        <v>237.8</v>
      </c>
      <c r="J74" s="108">
        <v>67</v>
      </c>
      <c r="K74" s="109">
        <v>59</v>
      </c>
      <c r="L74" s="348"/>
      <c r="M74" s="108" t="s">
        <v>505</v>
      </c>
      <c r="N74" s="109" t="s">
        <v>491</v>
      </c>
      <c r="O74" s="96">
        <f>'[2]у.е.'!O45*45</f>
        <v>189225</v>
      </c>
    </row>
    <row r="75" spans="1:6" ht="15.75" thickTop="1">
      <c r="A75" s="85" t="s">
        <v>507</v>
      </c>
      <c r="B75" s="86"/>
      <c r="C75" s="86"/>
      <c r="D75" s="86"/>
      <c r="E75" s="86"/>
      <c r="F75" s="86"/>
    </row>
    <row r="76" spans="1:13" ht="15">
      <c r="A76" s="87" t="s">
        <v>508</v>
      </c>
      <c r="B76" s="86"/>
      <c r="C76" s="86"/>
      <c r="D76" s="86"/>
      <c r="E76" s="86"/>
      <c r="F76" s="86"/>
      <c r="M76" s="85" t="s">
        <v>429</v>
      </c>
    </row>
    <row r="77" spans="1:13" ht="15">
      <c r="A77" s="87" t="s">
        <v>509</v>
      </c>
      <c r="B77" s="86"/>
      <c r="C77" s="86"/>
      <c r="D77" s="86"/>
      <c r="E77" s="86"/>
      <c r="F77" s="86"/>
      <c r="M77" s="88" t="s">
        <v>460</v>
      </c>
    </row>
    <row r="78" spans="1:13" ht="15">
      <c r="A78" s="87" t="s">
        <v>424</v>
      </c>
      <c r="B78" s="86"/>
      <c r="C78" s="86"/>
      <c r="D78" s="86"/>
      <c r="E78" s="86"/>
      <c r="F78" s="86"/>
      <c r="M78" s="88" t="s">
        <v>461</v>
      </c>
    </row>
    <row r="79" spans="1:13" ht="15">
      <c r="A79" s="87" t="s">
        <v>510</v>
      </c>
      <c r="B79" s="86"/>
      <c r="C79" s="86"/>
      <c r="D79" s="86"/>
      <c r="E79" s="86"/>
      <c r="F79" s="86"/>
      <c r="M79" s="88" t="s">
        <v>462</v>
      </c>
    </row>
    <row r="80" spans="1:6" ht="15">
      <c r="A80" s="88" t="s">
        <v>511</v>
      </c>
      <c r="B80" s="86"/>
      <c r="C80" s="86"/>
      <c r="D80" s="86"/>
      <c r="E80" s="86"/>
      <c r="F80" s="86"/>
    </row>
    <row r="81" spans="1:15" ht="15">
      <c r="A81" s="349" t="s">
        <v>512</v>
      </c>
      <c r="B81" s="350"/>
      <c r="C81" s="350"/>
      <c r="D81" s="350"/>
      <c r="E81" s="350"/>
      <c r="F81" s="350"/>
      <c r="G81" s="350"/>
      <c r="H81" s="350"/>
      <c r="I81" s="350"/>
      <c r="J81" s="350"/>
      <c r="K81" s="350"/>
      <c r="L81" s="350"/>
      <c r="M81" s="350"/>
      <c r="N81" s="350"/>
      <c r="O81" s="350"/>
    </row>
    <row r="82" spans="1:15" ht="15">
      <c r="A82" s="343" t="s">
        <v>381</v>
      </c>
      <c r="B82" s="343" t="s">
        <v>464</v>
      </c>
      <c r="C82" s="343"/>
      <c r="D82" s="343"/>
      <c r="E82" s="343"/>
      <c r="F82" s="343" t="s">
        <v>465</v>
      </c>
      <c r="G82" s="343" t="s">
        <v>466</v>
      </c>
      <c r="H82" s="343" t="s">
        <v>436</v>
      </c>
      <c r="I82" s="343" t="s">
        <v>467</v>
      </c>
      <c r="J82" s="343" t="s">
        <v>437</v>
      </c>
      <c r="K82" s="343"/>
      <c r="L82" s="343" t="s">
        <v>391</v>
      </c>
      <c r="M82" s="343" t="s">
        <v>468</v>
      </c>
      <c r="N82" s="343"/>
      <c r="O82" s="343" t="s">
        <v>9</v>
      </c>
    </row>
    <row r="83" spans="1:15" ht="15">
      <c r="A83" s="343"/>
      <c r="B83" s="343" t="s">
        <v>322</v>
      </c>
      <c r="C83" s="343"/>
      <c r="D83" s="343" t="s">
        <v>469</v>
      </c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</row>
    <row r="84" spans="1:15" ht="30" customHeight="1">
      <c r="A84" s="343"/>
      <c r="B84" s="92" t="s">
        <v>470</v>
      </c>
      <c r="C84" s="75" t="s">
        <v>471</v>
      </c>
      <c r="D84" s="92" t="s">
        <v>470</v>
      </c>
      <c r="E84" s="75" t="s">
        <v>471</v>
      </c>
      <c r="F84" s="343"/>
      <c r="G84" s="343"/>
      <c r="H84" s="343"/>
      <c r="I84" s="343"/>
      <c r="J84" s="92" t="s">
        <v>470</v>
      </c>
      <c r="K84" s="75" t="s">
        <v>471</v>
      </c>
      <c r="L84" s="343"/>
      <c r="M84" s="75" t="s">
        <v>394</v>
      </c>
      <c r="N84" s="75" t="s">
        <v>395</v>
      </c>
      <c r="O84" s="343"/>
    </row>
    <row r="85" spans="1:15" ht="15.75" thickBot="1">
      <c r="A85" s="93" t="s">
        <v>513</v>
      </c>
      <c r="B85" s="105">
        <v>13.76</v>
      </c>
      <c r="C85" s="105">
        <v>11.63</v>
      </c>
      <c r="D85" s="95">
        <v>14.4</v>
      </c>
      <c r="E85" s="94">
        <v>12.09</v>
      </c>
      <c r="F85" s="95">
        <v>1</v>
      </c>
      <c r="G85" s="95">
        <v>500</v>
      </c>
      <c r="H85" s="95">
        <v>3801</v>
      </c>
      <c r="I85" s="95">
        <v>28.3</v>
      </c>
      <c r="J85" s="95">
        <v>29</v>
      </c>
      <c r="K85" s="94">
        <v>25</v>
      </c>
      <c r="L85" s="344" t="s">
        <v>473</v>
      </c>
      <c r="M85" s="95" t="s">
        <v>415</v>
      </c>
      <c r="N85" s="94" t="s">
        <v>474</v>
      </c>
      <c r="O85" s="96">
        <f>'[2]у.е.'!O58*45</f>
        <v>40500</v>
      </c>
    </row>
    <row r="86" spans="1:15" ht="15.75" thickBot="1">
      <c r="A86" s="97" t="s">
        <v>514</v>
      </c>
      <c r="B86" s="98">
        <v>15.31</v>
      </c>
      <c r="C86" s="98">
        <v>12.59</v>
      </c>
      <c r="D86" s="99">
        <v>15.78</v>
      </c>
      <c r="E86" s="100">
        <v>12.97</v>
      </c>
      <c r="F86" s="99">
        <v>1</v>
      </c>
      <c r="G86" s="99">
        <v>500</v>
      </c>
      <c r="H86" s="99">
        <v>3585</v>
      </c>
      <c r="I86" s="99">
        <v>42.5</v>
      </c>
      <c r="J86" s="99">
        <v>29</v>
      </c>
      <c r="K86" s="100">
        <v>25</v>
      </c>
      <c r="L86" s="344"/>
      <c r="M86" s="99" t="s">
        <v>476</v>
      </c>
      <c r="N86" s="100" t="s">
        <v>477</v>
      </c>
      <c r="O86" s="96">
        <f>'[2]у.е.'!O59*45</f>
        <v>45675</v>
      </c>
    </row>
    <row r="87" spans="1:15" ht="15.75" thickBot="1">
      <c r="A87" s="101" t="s">
        <v>515</v>
      </c>
      <c r="B87" s="102">
        <v>15.77</v>
      </c>
      <c r="C87" s="102">
        <v>12.7</v>
      </c>
      <c r="D87" s="103">
        <v>16.3</v>
      </c>
      <c r="E87" s="104">
        <v>13.14</v>
      </c>
      <c r="F87" s="103">
        <v>1</v>
      </c>
      <c r="G87" s="103">
        <v>500</v>
      </c>
      <c r="H87" s="103">
        <v>3315</v>
      </c>
      <c r="I87" s="103">
        <v>56.6</v>
      </c>
      <c r="J87" s="103">
        <v>29</v>
      </c>
      <c r="K87" s="104">
        <v>25</v>
      </c>
      <c r="L87" s="345"/>
      <c r="M87" s="103" t="s">
        <v>476</v>
      </c>
      <c r="N87" s="104" t="s">
        <v>477</v>
      </c>
      <c r="O87" s="96">
        <f>'[2]у.е.'!O60*45</f>
        <v>50175</v>
      </c>
    </row>
    <row r="88" spans="1:15" ht="16.5" thickBot="1" thickTop="1">
      <c r="A88" s="97" t="s">
        <v>516</v>
      </c>
      <c r="B88" s="98">
        <v>27.59</v>
      </c>
      <c r="C88" s="98">
        <v>23.25</v>
      </c>
      <c r="D88" s="99">
        <v>28.88</v>
      </c>
      <c r="E88" s="100">
        <v>24.23</v>
      </c>
      <c r="F88" s="99">
        <v>2</v>
      </c>
      <c r="G88" s="99">
        <v>500</v>
      </c>
      <c r="H88" s="99">
        <v>7802</v>
      </c>
      <c r="I88" s="99">
        <v>56.3</v>
      </c>
      <c r="J88" s="99">
        <v>32</v>
      </c>
      <c r="K88" s="100">
        <v>28</v>
      </c>
      <c r="L88" s="346" t="s">
        <v>480</v>
      </c>
      <c r="M88" s="99" t="s">
        <v>481</v>
      </c>
      <c r="N88" s="100" t="s">
        <v>482</v>
      </c>
      <c r="O88" s="96">
        <f>'[2]у.е.'!O61*45</f>
        <v>70425</v>
      </c>
    </row>
    <row r="89" spans="1:15" ht="15.75" thickBot="1">
      <c r="A89" s="93" t="s">
        <v>517</v>
      </c>
      <c r="B89" s="105">
        <v>30.43</v>
      </c>
      <c r="C89" s="105">
        <v>25.06</v>
      </c>
      <c r="D89" s="95">
        <v>31.68</v>
      </c>
      <c r="E89" s="94">
        <v>25.84</v>
      </c>
      <c r="F89" s="95">
        <v>2</v>
      </c>
      <c r="G89" s="95">
        <v>500</v>
      </c>
      <c r="H89" s="95">
        <v>7171</v>
      </c>
      <c r="I89" s="95">
        <v>85</v>
      </c>
      <c r="J89" s="95">
        <v>32</v>
      </c>
      <c r="K89" s="94">
        <v>28</v>
      </c>
      <c r="L89" s="347"/>
      <c r="M89" s="95" t="s">
        <v>484</v>
      </c>
      <c r="N89" s="94" t="s">
        <v>482</v>
      </c>
      <c r="O89" s="96">
        <f>'[2]у.е.'!O62*45</f>
        <v>78750</v>
      </c>
    </row>
    <row r="90" spans="1:15" ht="15.75" thickBot="1">
      <c r="A90" s="106" t="s">
        <v>518</v>
      </c>
      <c r="B90" s="107">
        <v>31.6</v>
      </c>
      <c r="C90" s="107">
        <v>25.43</v>
      </c>
      <c r="D90" s="108">
        <v>32.6</v>
      </c>
      <c r="E90" s="109">
        <v>26.31</v>
      </c>
      <c r="F90" s="108">
        <v>2</v>
      </c>
      <c r="G90" s="108">
        <v>500</v>
      </c>
      <c r="H90" s="108">
        <v>6629</v>
      </c>
      <c r="I90" s="108">
        <v>113.2</v>
      </c>
      <c r="J90" s="108">
        <v>32</v>
      </c>
      <c r="K90" s="109">
        <v>28</v>
      </c>
      <c r="L90" s="348"/>
      <c r="M90" s="108" t="s">
        <v>486</v>
      </c>
      <c r="N90" s="109" t="s">
        <v>482</v>
      </c>
      <c r="O90" s="96">
        <f>'[2]у.е.'!O63*45</f>
        <v>87750</v>
      </c>
    </row>
    <row r="91" spans="1:15" ht="16.5" thickBot="1" thickTop="1">
      <c r="A91" s="93" t="s">
        <v>519</v>
      </c>
      <c r="B91" s="105">
        <v>41.48</v>
      </c>
      <c r="C91" s="105">
        <v>34.9</v>
      </c>
      <c r="D91" s="95">
        <v>43.4</v>
      </c>
      <c r="E91" s="94">
        <v>36.4</v>
      </c>
      <c r="F91" s="95">
        <v>3</v>
      </c>
      <c r="G91" s="95">
        <v>500</v>
      </c>
      <c r="H91" s="95">
        <v>11703</v>
      </c>
      <c r="I91" s="95">
        <v>85</v>
      </c>
      <c r="J91" s="95">
        <v>34</v>
      </c>
      <c r="K91" s="94">
        <v>30</v>
      </c>
      <c r="L91" s="346" t="s">
        <v>488</v>
      </c>
      <c r="M91" s="95" t="s">
        <v>486</v>
      </c>
      <c r="N91" s="94" t="s">
        <v>482</v>
      </c>
      <c r="O91" s="96">
        <f>'[2]у.е.'!O64*45</f>
        <v>110700</v>
      </c>
    </row>
    <row r="92" spans="1:15" ht="15.75" thickBot="1">
      <c r="A92" s="97" t="s">
        <v>520</v>
      </c>
      <c r="B92" s="98">
        <v>45.74</v>
      </c>
      <c r="C92" s="98">
        <v>37.64</v>
      </c>
      <c r="D92" s="99">
        <v>47.52</v>
      </c>
      <c r="E92" s="100">
        <v>38.78</v>
      </c>
      <c r="F92" s="99">
        <v>3</v>
      </c>
      <c r="G92" s="99">
        <v>500</v>
      </c>
      <c r="H92" s="99">
        <v>10756</v>
      </c>
      <c r="I92" s="99">
        <v>127.5</v>
      </c>
      <c r="J92" s="99">
        <v>34</v>
      </c>
      <c r="K92" s="100">
        <v>30</v>
      </c>
      <c r="L92" s="347"/>
      <c r="M92" s="99" t="s">
        <v>490</v>
      </c>
      <c r="N92" s="100" t="s">
        <v>491</v>
      </c>
      <c r="O92" s="96">
        <f>'[2]у.е.'!O65*45</f>
        <v>123975</v>
      </c>
    </row>
    <row r="93" spans="1:15" ht="15.75" thickBot="1">
      <c r="A93" s="101" t="s">
        <v>521</v>
      </c>
      <c r="B93" s="104">
        <v>47.39</v>
      </c>
      <c r="C93" s="104">
        <v>38.14</v>
      </c>
      <c r="D93" s="103">
        <v>49</v>
      </c>
      <c r="E93" s="104">
        <v>39.46</v>
      </c>
      <c r="F93" s="103">
        <v>3</v>
      </c>
      <c r="G93" s="103">
        <v>500</v>
      </c>
      <c r="H93" s="103">
        <v>9944</v>
      </c>
      <c r="I93" s="103">
        <v>170</v>
      </c>
      <c r="J93" s="103">
        <v>34</v>
      </c>
      <c r="K93" s="104">
        <v>30</v>
      </c>
      <c r="L93" s="348"/>
      <c r="M93" s="103" t="s">
        <v>490</v>
      </c>
      <c r="N93" s="104" t="s">
        <v>491</v>
      </c>
      <c r="O93" s="96">
        <f>'[2]у.е.'!O66*45</f>
        <v>137250</v>
      </c>
    </row>
    <row r="94" spans="1:15" ht="16.5" thickBot="1" thickTop="1">
      <c r="A94" s="97" t="s">
        <v>522</v>
      </c>
      <c r="B94" s="100">
        <v>18.71</v>
      </c>
      <c r="C94" s="100">
        <v>13.58</v>
      </c>
      <c r="D94" s="99">
        <v>19.1</v>
      </c>
      <c r="E94" s="100">
        <v>13.87</v>
      </c>
      <c r="F94" s="99">
        <v>1</v>
      </c>
      <c r="G94" s="99">
        <v>630</v>
      </c>
      <c r="H94" s="99">
        <v>6984</v>
      </c>
      <c r="I94" s="99">
        <v>38.2</v>
      </c>
      <c r="J94" s="99">
        <v>41</v>
      </c>
      <c r="K94" s="100">
        <v>33</v>
      </c>
      <c r="L94" s="346" t="s">
        <v>495</v>
      </c>
      <c r="M94" s="99" t="s">
        <v>484</v>
      </c>
      <c r="N94" s="100" t="s">
        <v>477</v>
      </c>
      <c r="O94" s="96">
        <f>'[2]у.е.'!O67*45</f>
        <v>58050</v>
      </c>
    </row>
    <row r="95" spans="1:15" ht="15.75" thickBot="1">
      <c r="A95" s="93" t="s">
        <v>523</v>
      </c>
      <c r="B95" s="105">
        <v>23</v>
      </c>
      <c r="C95" s="105">
        <v>16.3</v>
      </c>
      <c r="D95" s="95">
        <v>23.56</v>
      </c>
      <c r="E95" s="94">
        <v>16.8</v>
      </c>
      <c r="F95" s="95">
        <v>1</v>
      </c>
      <c r="G95" s="95">
        <v>630</v>
      </c>
      <c r="H95" s="95">
        <v>6768</v>
      </c>
      <c r="I95" s="95">
        <v>57.6</v>
      </c>
      <c r="J95" s="95">
        <v>41</v>
      </c>
      <c r="K95" s="94">
        <v>33</v>
      </c>
      <c r="L95" s="347"/>
      <c r="M95" s="95" t="s">
        <v>484</v>
      </c>
      <c r="N95" s="94" t="s">
        <v>477</v>
      </c>
      <c r="O95" s="96">
        <f>'[2]у.е.'!O68*45</f>
        <v>64800</v>
      </c>
    </row>
    <row r="96" spans="1:15" ht="15.75" thickBot="1">
      <c r="A96" s="106" t="s">
        <v>524</v>
      </c>
      <c r="B96" s="107">
        <v>24.6</v>
      </c>
      <c r="C96" s="107">
        <v>17.2</v>
      </c>
      <c r="D96" s="108">
        <v>25.46</v>
      </c>
      <c r="E96" s="109">
        <v>18</v>
      </c>
      <c r="F96" s="108">
        <v>1</v>
      </c>
      <c r="G96" s="108">
        <v>630</v>
      </c>
      <c r="H96" s="108">
        <v>6300</v>
      </c>
      <c r="I96" s="108">
        <v>77.2</v>
      </c>
      <c r="J96" s="108">
        <v>41</v>
      </c>
      <c r="K96" s="109">
        <v>33</v>
      </c>
      <c r="L96" s="348"/>
      <c r="M96" s="108" t="s">
        <v>484</v>
      </c>
      <c r="N96" s="109" t="s">
        <v>477</v>
      </c>
      <c r="O96" s="96">
        <f>'[2]у.е.'!O69*45</f>
        <v>72000</v>
      </c>
    </row>
    <row r="97" spans="1:15" ht="16.5" thickBot="1" thickTop="1">
      <c r="A97" s="93" t="s">
        <v>525</v>
      </c>
      <c r="B97" s="105">
        <v>37.43</v>
      </c>
      <c r="C97" s="105">
        <v>27.2</v>
      </c>
      <c r="D97" s="95">
        <v>38.95</v>
      </c>
      <c r="E97" s="94">
        <v>28.3</v>
      </c>
      <c r="F97" s="95">
        <v>2</v>
      </c>
      <c r="G97" s="95">
        <v>630</v>
      </c>
      <c r="H97" s="95">
        <v>14184</v>
      </c>
      <c r="I97" s="95">
        <v>77.6</v>
      </c>
      <c r="J97" s="95">
        <v>44</v>
      </c>
      <c r="K97" s="94">
        <v>36</v>
      </c>
      <c r="L97" s="346" t="s">
        <v>499</v>
      </c>
      <c r="M97" s="95" t="s">
        <v>493</v>
      </c>
      <c r="N97" s="94" t="s">
        <v>482</v>
      </c>
      <c r="O97" s="96">
        <f>'[2]у.е.'!O70*45</f>
        <v>82575</v>
      </c>
    </row>
    <row r="98" spans="1:15" ht="15.75" thickBot="1">
      <c r="A98" s="97" t="s">
        <v>526</v>
      </c>
      <c r="B98" s="98">
        <v>45.98</v>
      </c>
      <c r="C98" s="98">
        <v>32.68</v>
      </c>
      <c r="D98" s="99">
        <v>47.78</v>
      </c>
      <c r="E98" s="100">
        <v>34.2</v>
      </c>
      <c r="F98" s="99">
        <v>2</v>
      </c>
      <c r="G98" s="99">
        <v>630</v>
      </c>
      <c r="H98" s="99">
        <v>13680</v>
      </c>
      <c r="I98" s="99">
        <v>117.3</v>
      </c>
      <c r="J98" s="99">
        <v>44</v>
      </c>
      <c r="K98" s="100">
        <v>36</v>
      </c>
      <c r="L98" s="347"/>
      <c r="M98" s="99" t="s">
        <v>490</v>
      </c>
      <c r="N98" s="100" t="s">
        <v>482</v>
      </c>
      <c r="O98" s="96">
        <f>'[2]у.е.'!O71*45</f>
        <v>94950</v>
      </c>
    </row>
    <row r="99" spans="1:15" ht="15.75" thickBot="1">
      <c r="A99" s="101" t="s">
        <v>527</v>
      </c>
      <c r="B99" s="102">
        <v>49.21</v>
      </c>
      <c r="C99" s="102">
        <v>34.4</v>
      </c>
      <c r="D99" s="103">
        <v>51.49</v>
      </c>
      <c r="E99" s="104">
        <v>36.2</v>
      </c>
      <c r="F99" s="103">
        <v>2</v>
      </c>
      <c r="G99" s="103">
        <v>630</v>
      </c>
      <c r="H99" s="103">
        <v>12744</v>
      </c>
      <c r="I99" s="103">
        <v>157.3</v>
      </c>
      <c r="J99" s="103">
        <v>44</v>
      </c>
      <c r="K99" s="104">
        <v>36</v>
      </c>
      <c r="L99" s="348"/>
      <c r="M99" s="103" t="s">
        <v>490</v>
      </c>
      <c r="N99" s="104" t="s">
        <v>482</v>
      </c>
      <c r="O99" s="96">
        <f>'[2]у.е.'!O72*45</f>
        <v>105075</v>
      </c>
    </row>
    <row r="100" spans="1:15" ht="16.5" thickBot="1" thickTop="1">
      <c r="A100" s="97" t="s">
        <v>528</v>
      </c>
      <c r="B100" s="98">
        <v>56.14</v>
      </c>
      <c r="C100" s="98">
        <v>40.75</v>
      </c>
      <c r="D100" s="99">
        <v>58.52</v>
      </c>
      <c r="E100" s="100">
        <v>42.4</v>
      </c>
      <c r="F100" s="99">
        <v>3</v>
      </c>
      <c r="G100" s="99">
        <v>630</v>
      </c>
      <c r="H100" s="99">
        <v>21276</v>
      </c>
      <c r="I100" s="99">
        <v>118.5</v>
      </c>
      <c r="J100" s="99">
        <v>46</v>
      </c>
      <c r="K100" s="100">
        <v>38</v>
      </c>
      <c r="L100" s="346" t="s">
        <v>503</v>
      </c>
      <c r="M100" s="99" t="s">
        <v>490</v>
      </c>
      <c r="N100" s="100" t="s">
        <v>482</v>
      </c>
      <c r="O100" s="96">
        <f>'[2]у.е.'!O73*45</f>
        <v>123300</v>
      </c>
    </row>
    <row r="101" spans="1:15" ht="15.75" thickBot="1">
      <c r="A101" s="93" t="s">
        <v>529</v>
      </c>
      <c r="B101" s="105">
        <v>68.9</v>
      </c>
      <c r="C101" s="105">
        <v>49</v>
      </c>
      <c r="D101" s="95">
        <v>72.2</v>
      </c>
      <c r="E101" s="94">
        <v>51.5</v>
      </c>
      <c r="F101" s="95">
        <v>3</v>
      </c>
      <c r="G101" s="95">
        <v>630</v>
      </c>
      <c r="H101" s="95">
        <v>20628</v>
      </c>
      <c r="I101" s="95">
        <v>177.8</v>
      </c>
      <c r="J101" s="95">
        <v>46</v>
      </c>
      <c r="K101" s="94">
        <v>38</v>
      </c>
      <c r="L101" s="347"/>
      <c r="M101" s="95" t="s">
        <v>505</v>
      </c>
      <c r="N101" s="94" t="s">
        <v>491</v>
      </c>
      <c r="O101" s="96">
        <f>'[2]у.е.'!O74*45</f>
        <v>123300</v>
      </c>
    </row>
    <row r="102" spans="1:15" ht="15.75" thickBot="1">
      <c r="A102" s="106" t="s">
        <v>530</v>
      </c>
      <c r="B102" s="107">
        <v>73.81</v>
      </c>
      <c r="C102" s="107">
        <v>51.58</v>
      </c>
      <c r="D102" s="108">
        <v>77.7</v>
      </c>
      <c r="E102" s="109">
        <v>54.6</v>
      </c>
      <c r="F102" s="108">
        <v>3</v>
      </c>
      <c r="G102" s="108">
        <v>630</v>
      </c>
      <c r="H102" s="108">
        <v>19224</v>
      </c>
      <c r="I102" s="108">
        <v>237.8</v>
      </c>
      <c r="J102" s="108">
        <v>46</v>
      </c>
      <c r="K102" s="109">
        <v>38</v>
      </c>
      <c r="L102" s="348"/>
      <c r="M102" s="108" t="s">
        <v>505</v>
      </c>
      <c r="N102" s="109" t="s">
        <v>491</v>
      </c>
      <c r="O102" s="96">
        <f>'[2]у.е.'!O75*45</f>
        <v>161100</v>
      </c>
    </row>
    <row r="103" ht="15.75" thickTop="1"/>
    <row r="104" spans="1:6" ht="15">
      <c r="A104" s="85" t="s">
        <v>507</v>
      </c>
      <c r="B104" s="86"/>
      <c r="C104" s="86"/>
      <c r="D104" s="86"/>
      <c r="E104" s="86"/>
      <c r="F104" s="86"/>
    </row>
    <row r="105" spans="1:13" ht="15">
      <c r="A105" s="87" t="s">
        <v>508</v>
      </c>
      <c r="B105" s="86"/>
      <c r="C105" s="86"/>
      <c r="D105" s="86"/>
      <c r="E105" s="86"/>
      <c r="F105" s="86"/>
      <c r="M105" s="85" t="s">
        <v>429</v>
      </c>
    </row>
    <row r="106" spans="1:13" ht="15">
      <c r="A106" s="87" t="s">
        <v>509</v>
      </c>
      <c r="B106" s="86"/>
      <c r="C106" s="86"/>
      <c r="D106" s="86"/>
      <c r="E106" s="86"/>
      <c r="F106" s="86"/>
      <c r="M106" s="88" t="s">
        <v>460</v>
      </c>
    </row>
    <row r="107" spans="1:13" ht="15">
      <c r="A107" s="87" t="s">
        <v>424</v>
      </c>
      <c r="B107" s="86"/>
      <c r="C107" s="86"/>
      <c r="D107" s="86"/>
      <c r="E107" s="86"/>
      <c r="F107" s="86"/>
      <c r="M107" s="88" t="s">
        <v>461</v>
      </c>
    </row>
    <row r="108" spans="1:13" ht="15">
      <c r="A108" s="87" t="s">
        <v>510</v>
      </c>
      <c r="B108" s="86"/>
      <c r="C108" s="86"/>
      <c r="D108" s="86"/>
      <c r="E108" s="86"/>
      <c r="F108" s="86"/>
      <c r="M108" s="88" t="s">
        <v>462</v>
      </c>
    </row>
    <row r="109" spans="1:6" ht="15">
      <c r="A109" s="88" t="s">
        <v>511</v>
      </c>
      <c r="B109" s="86"/>
      <c r="C109" s="86"/>
      <c r="D109" s="86"/>
      <c r="E109" s="86"/>
      <c r="F109" s="86"/>
    </row>
  </sheetData>
  <sheetProtection/>
  <mergeCells count="64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27:O27"/>
    <mergeCell ref="O2:Q2"/>
    <mergeCell ref="A28:E28"/>
    <mergeCell ref="A29:E29"/>
    <mergeCell ref="J2:J3"/>
    <mergeCell ref="K2:K3"/>
    <mergeCell ref="L2:M2"/>
    <mergeCell ref="N2:N3"/>
    <mergeCell ref="A34:E34"/>
    <mergeCell ref="A35:E35"/>
    <mergeCell ref="A36:E36"/>
    <mergeCell ref="A37:E37"/>
    <mergeCell ref="A30:E30"/>
    <mergeCell ref="A31:E31"/>
    <mergeCell ref="A32:E32"/>
    <mergeCell ref="A33:E33"/>
    <mergeCell ref="A53:O53"/>
    <mergeCell ref="A54:A56"/>
    <mergeCell ref="B54:E54"/>
    <mergeCell ref="F54:F56"/>
    <mergeCell ref="G54:G56"/>
    <mergeCell ref="H54:H56"/>
    <mergeCell ref="I54:I56"/>
    <mergeCell ref="J54:K55"/>
    <mergeCell ref="L54:L56"/>
    <mergeCell ref="M54:N55"/>
    <mergeCell ref="L97:L99"/>
    <mergeCell ref="L100:L102"/>
    <mergeCell ref="L88:L90"/>
    <mergeCell ref="L91:L93"/>
    <mergeCell ref="L94:L96"/>
    <mergeCell ref="O54:O56"/>
    <mergeCell ref="B55:C55"/>
    <mergeCell ref="D55:E55"/>
    <mergeCell ref="L57:L59"/>
    <mergeCell ref="L60:L62"/>
    <mergeCell ref="L63:L65"/>
    <mergeCell ref="L72:L74"/>
    <mergeCell ref="A81:O81"/>
    <mergeCell ref="L66:L68"/>
    <mergeCell ref="L69:L71"/>
    <mergeCell ref="A82:A84"/>
    <mergeCell ref="B82:E82"/>
    <mergeCell ref="F82:F84"/>
    <mergeCell ref="G82:G84"/>
    <mergeCell ref="O82:O84"/>
    <mergeCell ref="B83:C83"/>
    <mergeCell ref="D83:E83"/>
    <mergeCell ref="L85:L87"/>
    <mergeCell ref="M82:N83"/>
    <mergeCell ref="H82:H84"/>
    <mergeCell ref="I82:I84"/>
    <mergeCell ref="J82:K83"/>
    <mergeCell ref="L82:L84"/>
  </mergeCells>
  <printOptions/>
  <pageMargins left="0.25" right="0.25" top="1.2083333333333333" bottom="0.75" header="0.3" footer="0.3"/>
  <pageSetup fitToHeight="4" fitToWidth="1" horizontalDpi="600" verticalDpi="600" orientation="landscape" paperSize="9" scale="99" r:id="rId2"/>
  <headerFooter alignWithMargins="0">
    <oddHeader>&amp;L&amp;G&amp;C
&amp;"-,полужирный"&amp;14Розничный 
прайс-лист&amp;R
&amp;"-,полужирный курсив"Цены действительны с 1.12.09</oddHeader>
    <oddFooter>&amp;L&amp;"Times New Roman,полужирный"&amp;10  425000, Россия, Республика Марий Эл, Волжск, Промбаза, 1. Тел.: (83631)  431-33, 409-38 факс: 430-45, 402-92
Web-сайт: www.ariada.ru, E-mail: ariada@mari-el.ru 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view="pageLayout" workbookViewId="0" topLeftCell="A1">
      <selection activeCell="A1" sqref="A1"/>
    </sheetView>
  </sheetViews>
  <sheetFormatPr defaultColWidth="31.28125" defaultRowHeight="15"/>
  <cols>
    <col min="1" max="1" width="28.57421875" style="68" customWidth="1"/>
    <col min="2" max="3" width="19.00390625" style="68" customWidth="1"/>
    <col min="4" max="4" width="14.7109375" style="68" customWidth="1"/>
    <col min="5" max="5" width="15.7109375" style="68" customWidth="1"/>
    <col min="6" max="16384" width="31.28125" style="68" customWidth="1"/>
  </cols>
  <sheetData>
    <row r="1" spans="1:5" ht="48.75" thickBot="1" thickTop="1">
      <c r="A1" s="115" t="s">
        <v>551</v>
      </c>
      <c r="B1" s="116" t="s">
        <v>552</v>
      </c>
      <c r="C1" s="116" t="s">
        <v>553</v>
      </c>
      <c r="D1" s="116" t="s">
        <v>554</v>
      </c>
      <c r="E1" s="116" t="s">
        <v>555</v>
      </c>
    </row>
    <row r="2" spans="1:5" ht="23.25" customHeight="1" thickBot="1" thickTop="1">
      <c r="A2" s="357">
        <v>2040</v>
      </c>
      <c r="B2" s="117" t="s">
        <v>556</v>
      </c>
      <c r="C2" s="117" t="s">
        <v>557</v>
      </c>
      <c r="D2" s="117" t="s">
        <v>558</v>
      </c>
      <c r="E2" s="118">
        <v>14130</v>
      </c>
    </row>
    <row r="3" spans="1:5" ht="21" customHeight="1" thickBot="1">
      <c r="A3" s="358"/>
      <c r="B3" s="117" t="s">
        <v>559</v>
      </c>
      <c r="C3" s="117" t="s">
        <v>560</v>
      </c>
      <c r="D3" s="117" t="s">
        <v>561</v>
      </c>
      <c r="E3" s="118">
        <v>15670</v>
      </c>
    </row>
    <row r="4" spans="1:5" ht="21.75" customHeight="1" thickBot="1">
      <c r="A4" s="359">
        <v>2560</v>
      </c>
      <c r="B4" s="117" t="s">
        <v>562</v>
      </c>
      <c r="C4" s="117" t="s">
        <v>557</v>
      </c>
      <c r="D4" s="117" t="s">
        <v>558</v>
      </c>
      <c r="E4" s="118">
        <v>14780</v>
      </c>
    </row>
    <row r="5" spans="1:5" ht="21" customHeight="1" thickBot="1">
      <c r="A5" s="358"/>
      <c r="B5" s="117" t="s">
        <v>563</v>
      </c>
      <c r="C5" s="117" t="s">
        <v>560</v>
      </c>
      <c r="D5" s="117" t="s">
        <v>561</v>
      </c>
      <c r="E5" s="118">
        <v>16860</v>
      </c>
    </row>
    <row r="7" spans="1:5" ht="18.75">
      <c r="A7" s="360" t="s">
        <v>564</v>
      </c>
      <c r="B7" s="360"/>
      <c r="C7" s="360"/>
      <c r="D7" s="360"/>
      <c r="E7" s="360"/>
    </row>
    <row r="8" spans="1:5" ht="39" customHeight="1">
      <c r="A8" s="356" t="s">
        <v>565</v>
      </c>
      <c r="B8" s="356"/>
      <c r="C8" s="356"/>
      <c r="D8" s="356"/>
      <c r="E8" s="356"/>
    </row>
    <row r="9" spans="1:5" ht="43.5" customHeight="1">
      <c r="A9" s="356" t="s">
        <v>566</v>
      </c>
      <c r="B9" s="356"/>
      <c r="C9" s="356"/>
      <c r="D9" s="356"/>
      <c r="E9" s="356"/>
    </row>
    <row r="10" spans="1:5" ht="51.75" customHeight="1">
      <c r="A10" s="356" t="s">
        <v>567</v>
      </c>
      <c r="B10" s="356"/>
      <c r="C10" s="356"/>
      <c r="D10" s="356"/>
      <c r="E10" s="356"/>
    </row>
    <row r="11" spans="1:5" ht="43.5" customHeight="1">
      <c r="A11" s="356" t="s">
        <v>568</v>
      </c>
      <c r="B11" s="356"/>
      <c r="C11" s="356"/>
      <c r="D11" s="356"/>
      <c r="E11" s="356"/>
    </row>
    <row r="12" spans="1:5" ht="51.75" customHeight="1">
      <c r="A12" s="356" t="s">
        <v>569</v>
      </c>
      <c r="B12" s="356"/>
      <c r="C12" s="356"/>
      <c r="D12" s="356"/>
      <c r="E12" s="356"/>
    </row>
    <row r="13" spans="1:5" ht="54.75" customHeight="1">
      <c r="A13" s="356" t="s">
        <v>570</v>
      </c>
      <c r="B13" s="356"/>
      <c r="C13" s="356"/>
      <c r="D13" s="356"/>
      <c r="E13" s="356"/>
    </row>
    <row r="14" spans="1:5" ht="27.75" customHeight="1">
      <c r="A14" s="356" t="s">
        <v>571</v>
      </c>
      <c r="B14" s="356"/>
      <c r="C14" s="356"/>
      <c r="D14" s="356"/>
      <c r="E14" s="356"/>
    </row>
  </sheetData>
  <sheetProtection/>
  <mergeCells count="10">
    <mergeCell ref="A2:A3"/>
    <mergeCell ref="A4:A5"/>
    <mergeCell ref="A7:E7"/>
    <mergeCell ref="A8:E8"/>
    <mergeCell ref="A13:E13"/>
    <mergeCell ref="A14:E14"/>
    <mergeCell ref="A9:E9"/>
    <mergeCell ref="A10:E10"/>
    <mergeCell ref="A11:E11"/>
    <mergeCell ref="A12:E12"/>
  </mergeCells>
  <printOptions/>
  <pageMargins left="0.25" right="0.25" top="0.9270833333333334" bottom="0.75" header="0.3" footer="0.3"/>
  <pageSetup fitToHeight="1" fitToWidth="1" horizontalDpi="600" verticalDpi="600" orientation="portrait" paperSize="9" r:id="rId2"/>
  <headerFooter alignWithMargins="0">
    <oddHeader>&amp;L&amp;G&amp;C&amp;"-,полужирный"&amp;12Дверные блоки
(розничный прайс-лист)&amp;R
&amp;"-,полужирный курсив"Цены действительны с 1.12.09</oddHeader>
    <oddFooter>&amp;L&amp;"Times New Roman,полужирный"&amp;10  425000, Россия, Республика Марий Эл, Волжск, Промбаза, 1. Тел.: (83631)  431-33, 409-38 факс: 430-45, 402-92
Web-сайт: www.ariada.ru, E-mail: ariada@mari-el.ru 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"Ариада"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Андреев Альберт</dc:creator>
  <cp:keywords/>
  <dc:description/>
  <cp:lastModifiedBy>DEFAULT</cp:lastModifiedBy>
  <cp:lastPrinted>2009-11-30T06:18:12Z</cp:lastPrinted>
  <dcterms:created xsi:type="dcterms:W3CDTF">2009-03-15T15:02:25Z</dcterms:created>
  <dcterms:modified xsi:type="dcterms:W3CDTF">2010-03-12T13:41:10Z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